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firstSheet="2" activeTab="6"/>
  </bookViews>
  <sheets>
    <sheet name="INFO" sheetId="21" r:id="rId1"/>
    <sheet name="DAY 1 INPUT" sheetId="8" r:id="rId2"/>
    <sheet name="Day 1 Cards" sheetId="13" r:id="rId3"/>
    <sheet name="Day1summary" sheetId="3" r:id="rId4"/>
    <sheet name="DAY 2 INPUT" sheetId="10" r:id="rId5"/>
    <sheet name="Day 2 Cards" sheetId="14" r:id="rId6"/>
    <sheet name="Day2summary" sheetId="5" r:id="rId7"/>
    <sheet name="results" sheetId="11" r:id="rId8"/>
    <sheet name="Sheet1" sheetId="26" r:id="rId9"/>
    <sheet name="EngvIRECUP" sheetId="17" r:id="rId10"/>
    <sheet name="Handicap Review" sheetId="15" state="hidden" r:id="rId11"/>
    <sheet name="further analysis" sheetId="25" state="hidden" r:id="rId12"/>
    <sheet name="SatNetScrores" sheetId="28" r:id="rId13"/>
    <sheet name="TEAM RESULTS" sheetId="27" r:id="rId14"/>
  </sheets>
  <calcPr calcId="145621"/>
</workbook>
</file>

<file path=xl/calcChain.xml><?xml version="1.0" encoding="utf-8"?>
<calcChain xmlns="http://schemas.openxmlformats.org/spreadsheetml/2006/main">
  <c r="X20" i="28" l="1"/>
  <c r="X17" i="28"/>
  <c r="X16" i="28"/>
  <c r="X11" i="28"/>
  <c r="X9" i="28"/>
  <c r="X6" i="28"/>
  <c r="X5" i="28"/>
  <c r="X4" i="28"/>
  <c r="W16" i="28"/>
  <c r="U20" i="28"/>
  <c r="U14" i="28"/>
  <c r="U11" i="28"/>
  <c r="U8" i="28"/>
  <c r="U5" i="28"/>
  <c r="T18" i="28"/>
  <c r="T16" i="28"/>
  <c r="T14" i="28"/>
  <c r="T10" i="28"/>
  <c r="R21" i="28"/>
  <c r="R18" i="28"/>
  <c r="R4" i="28"/>
  <c r="O9" i="28"/>
  <c r="N22" i="28"/>
  <c r="L22" i="28"/>
  <c r="L11" i="28"/>
  <c r="L6" i="28"/>
  <c r="I11" i="28"/>
  <c r="H20" i="28"/>
  <c r="F9" i="28"/>
  <c r="C11" i="28"/>
  <c r="C10" i="28"/>
  <c r="X3" i="28" l="1"/>
  <c r="W3" i="28"/>
  <c r="U3" i="28"/>
  <c r="T3" i="28"/>
  <c r="R3" i="28"/>
  <c r="Q3" i="28"/>
  <c r="O3" i="28"/>
  <c r="N3" i="28"/>
  <c r="L3" i="28"/>
  <c r="K3" i="28"/>
  <c r="I3" i="28"/>
  <c r="H3" i="28"/>
  <c r="F3" i="28"/>
  <c r="E3" i="28"/>
  <c r="C3" i="28"/>
  <c r="B3" i="28"/>
  <c r="Y16" i="28" l="1"/>
  <c r="S4" i="27"/>
  <c r="S14" i="27" s="1"/>
  <c r="R4" i="27"/>
  <c r="R14" i="27" s="1"/>
  <c r="Q4" i="27"/>
  <c r="Q14" i="27" s="1"/>
  <c r="P4" i="27"/>
  <c r="P14" i="27" s="1"/>
  <c r="O4" i="27"/>
  <c r="O14" i="27" s="1"/>
  <c r="N4" i="27"/>
  <c r="N14" i="27" s="1"/>
  <c r="M4" i="27"/>
  <c r="M14" i="27" s="1"/>
  <c r="L4" i="27"/>
  <c r="L14" i="27" s="1"/>
  <c r="K4" i="27"/>
  <c r="K14" i="27" s="1"/>
  <c r="J4" i="27"/>
  <c r="J14" i="27" s="1"/>
  <c r="I4" i="27"/>
  <c r="I14" i="27" s="1"/>
  <c r="H4" i="27"/>
  <c r="H14" i="27" s="1"/>
  <c r="G4" i="27"/>
  <c r="G14" i="27" s="1"/>
  <c r="F4" i="27"/>
  <c r="F14" i="27" s="1"/>
  <c r="E4" i="27"/>
  <c r="E14" i="27" s="1"/>
  <c r="D4" i="27"/>
  <c r="D14" i="27" s="1"/>
  <c r="V14" i="28" l="1"/>
  <c r="V25" i="21" l="1"/>
  <c r="V23" i="21"/>
  <c r="S24" i="21"/>
  <c r="R24" i="21"/>
  <c r="U23" i="21"/>
  <c r="T23" i="21"/>
  <c r="Q22" i="21"/>
  <c r="Q25" i="21"/>
  <c r="P25" i="21"/>
  <c r="P22" i="21"/>
  <c r="S22" i="21"/>
  <c r="R22" i="21"/>
  <c r="D120" i="14" l="1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C100" i="14"/>
  <c r="B100" i="14"/>
  <c r="I120" i="14" l="1"/>
  <c r="I119" i="14"/>
  <c r="I118" i="14"/>
  <c r="I117" i="14"/>
  <c r="I116" i="14"/>
  <c r="I115" i="14"/>
  <c r="I114" i="14"/>
  <c r="I113" i="14"/>
  <c r="I112" i="14"/>
  <c r="H120" i="14"/>
  <c r="H119" i="14"/>
  <c r="H118" i="14"/>
  <c r="H117" i="14"/>
  <c r="H116" i="14"/>
  <c r="H115" i="14"/>
  <c r="H114" i="14"/>
  <c r="H113" i="14"/>
  <c r="H112" i="14"/>
  <c r="I110" i="14"/>
  <c r="H110" i="14"/>
  <c r="I109" i="14"/>
  <c r="H109" i="14"/>
  <c r="I108" i="14"/>
  <c r="H108" i="14"/>
  <c r="I107" i="14"/>
  <c r="H107" i="14"/>
  <c r="I106" i="14"/>
  <c r="H106" i="14"/>
  <c r="I105" i="14"/>
  <c r="H105" i="14"/>
  <c r="I104" i="14"/>
  <c r="H104" i="14"/>
  <c r="I103" i="14"/>
  <c r="H103" i="14"/>
  <c r="I102" i="14"/>
  <c r="H102" i="14"/>
  <c r="G120" i="14"/>
  <c r="G119" i="14"/>
  <c r="G118" i="14"/>
  <c r="G117" i="14"/>
  <c r="G116" i="14"/>
  <c r="G115" i="14"/>
  <c r="G114" i="14"/>
  <c r="G113" i="14"/>
  <c r="G112" i="14"/>
  <c r="G110" i="14"/>
  <c r="G109" i="14"/>
  <c r="G108" i="14"/>
  <c r="G107" i="14"/>
  <c r="G106" i="14"/>
  <c r="G105" i="14"/>
  <c r="G104" i="14"/>
  <c r="G103" i="14"/>
  <c r="G102" i="14"/>
  <c r="F120" i="14"/>
  <c r="F119" i="14"/>
  <c r="F118" i="14"/>
  <c r="F117" i="14"/>
  <c r="F116" i="14"/>
  <c r="F115" i="14"/>
  <c r="F114" i="14"/>
  <c r="F113" i="14"/>
  <c r="F112" i="14"/>
  <c r="F110" i="14"/>
  <c r="F109" i="14"/>
  <c r="F108" i="14"/>
  <c r="F107" i="14"/>
  <c r="F106" i="14"/>
  <c r="F105" i="14"/>
  <c r="F104" i="14"/>
  <c r="F103" i="14"/>
  <c r="F102" i="14"/>
  <c r="D27" i="21"/>
  <c r="C47" i="21" l="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L14" i="13" l="1"/>
  <c r="K3" i="13" l="1"/>
  <c r="L3" i="13"/>
  <c r="L2" i="13"/>
  <c r="L21" i="13"/>
  <c r="L12" i="13"/>
  <c r="L9" i="13"/>
  <c r="G32" i="21" l="1"/>
  <c r="F49" i="21"/>
  <c r="E49" i="21"/>
  <c r="D49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Z47" i="21"/>
  <c r="G47" i="21"/>
  <c r="Z46" i="21"/>
  <c r="G46" i="21"/>
  <c r="Z45" i="21"/>
  <c r="G45" i="21"/>
  <c r="Z44" i="21"/>
  <c r="G44" i="21"/>
  <c r="Z43" i="21"/>
  <c r="G43" i="21"/>
  <c r="Z42" i="21"/>
  <c r="G42" i="21"/>
  <c r="Z41" i="21"/>
  <c r="G41" i="21"/>
  <c r="Z40" i="21"/>
  <c r="G40" i="21"/>
  <c r="Z39" i="21"/>
  <c r="G39" i="21"/>
  <c r="Z38" i="21"/>
  <c r="G38" i="21"/>
  <c r="Z37" i="21"/>
  <c r="G37" i="21"/>
  <c r="Z36" i="21"/>
  <c r="G36" i="21"/>
  <c r="Z35" i="21"/>
  <c r="G35" i="21"/>
  <c r="Z34" i="21"/>
  <c r="G34" i="21"/>
  <c r="Z33" i="21"/>
  <c r="G33" i="21"/>
  <c r="Z32" i="2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W30" i="17"/>
  <c r="G30" i="17"/>
  <c r="I5" i="17"/>
  <c r="G5" i="17"/>
  <c r="AM32" i="26"/>
  <c r="AH32" i="26"/>
  <c r="AM31" i="26"/>
  <c r="AH31" i="26"/>
  <c r="AM30" i="26"/>
  <c r="AH30" i="26"/>
  <c r="AM29" i="26"/>
  <c r="AH29" i="26"/>
  <c r="AH28" i="26"/>
  <c r="AG6" i="26"/>
  <c r="AB6" i="26"/>
  <c r="AG5" i="26"/>
  <c r="AB5" i="26"/>
  <c r="AG4" i="26"/>
  <c r="AB4" i="26"/>
  <c r="AG3" i="26"/>
  <c r="AB3" i="26"/>
  <c r="AB2" i="26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R19" i="5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U25" i="21"/>
  <c r="U24" i="21"/>
  <c r="V24" i="21" s="1"/>
  <c r="U22" i="21"/>
  <c r="S25" i="21"/>
  <c r="S23" i="21"/>
  <c r="Q24" i="21"/>
  <c r="Q23" i="21"/>
  <c r="O25" i="21"/>
  <c r="O24" i="21"/>
  <c r="O23" i="21"/>
  <c r="O22" i="21"/>
  <c r="V22" i="21" s="1"/>
  <c r="T25" i="21"/>
  <c r="N25" i="21"/>
  <c r="T24" i="21"/>
  <c r="P24" i="21"/>
  <c r="N24" i="21"/>
  <c r="R23" i="21"/>
  <c r="P23" i="21"/>
  <c r="N23" i="21"/>
  <c r="N22" i="21"/>
  <c r="K28" i="21"/>
  <c r="AQ32" i="26" s="1"/>
  <c r="J28" i="21"/>
  <c r="AP32" i="26" s="1"/>
  <c r="I28" i="21"/>
  <c r="AO32" i="26" s="1"/>
  <c r="H28" i="21"/>
  <c r="AN32" i="26" s="1"/>
  <c r="F28" i="21"/>
  <c r="AL32" i="26" s="1"/>
  <c r="E28" i="21"/>
  <c r="AK32" i="26" s="1"/>
  <c r="D28" i="21"/>
  <c r="AJ32" i="26" s="1"/>
  <c r="C28" i="21"/>
  <c r="AI32" i="26" s="1"/>
  <c r="K27" i="21"/>
  <c r="AQ31" i="26" s="1"/>
  <c r="J27" i="21"/>
  <c r="AP31" i="26" s="1"/>
  <c r="I27" i="21"/>
  <c r="AO31" i="26" s="1"/>
  <c r="H27" i="21"/>
  <c r="AN31" i="26" s="1"/>
  <c r="F27" i="21"/>
  <c r="AL31" i="26" s="1"/>
  <c r="E27" i="21"/>
  <c r="AK31" i="26" s="1"/>
  <c r="AJ31" i="26"/>
  <c r="C27" i="21"/>
  <c r="AI31" i="26" s="1"/>
  <c r="K26" i="21"/>
  <c r="AQ30" i="26" s="1"/>
  <c r="J26" i="21"/>
  <c r="AP30" i="26" s="1"/>
  <c r="I26" i="21"/>
  <c r="AO30" i="26" s="1"/>
  <c r="H26" i="21"/>
  <c r="AN30" i="26" s="1"/>
  <c r="F26" i="21"/>
  <c r="AL30" i="26" s="1"/>
  <c r="E26" i="21"/>
  <c r="AK30" i="26" s="1"/>
  <c r="D26" i="21"/>
  <c r="AJ30" i="26" s="1"/>
  <c r="C26" i="21"/>
  <c r="AI30" i="26" s="1"/>
  <c r="K25" i="21"/>
  <c r="AQ29" i="26" s="1"/>
  <c r="J25" i="21"/>
  <c r="AP29" i="26" s="1"/>
  <c r="I25" i="21"/>
  <c r="AO29" i="26" s="1"/>
  <c r="H25" i="21"/>
  <c r="AN29" i="26" s="1"/>
  <c r="F25" i="21"/>
  <c r="AL29" i="26" s="1"/>
  <c r="E25" i="21"/>
  <c r="AK29" i="26" s="1"/>
  <c r="D25" i="21"/>
  <c r="AJ29" i="26" s="1"/>
  <c r="C25" i="21"/>
  <c r="AI29" i="26" s="1"/>
  <c r="K22" i="21"/>
  <c r="AK6" i="26" s="1"/>
  <c r="J22" i="21"/>
  <c r="AJ6" i="26" s="1"/>
  <c r="I22" i="21"/>
  <c r="AI6" i="26" s="1"/>
  <c r="H22" i="21"/>
  <c r="AH6" i="26" s="1"/>
  <c r="F21" i="21"/>
  <c r="AF5" i="26" s="1"/>
  <c r="E21" i="21"/>
  <c r="AE5" i="26" s="1"/>
  <c r="D21" i="21"/>
  <c r="AD5" i="26" s="1"/>
  <c r="C21" i="21"/>
  <c r="AC5" i="26" s="1"/>
  <c r="K19" i="21"/>
  <c r="AK3" i="26" s="1"/>
  <c r="J19" i="21"/>
  <c r="AJ3" i="26" s="1"/>
  <c r="I19" i="21"/>
  <c r="AI3" i="26" s="1"/>
  <c r="H19" i="21"/>
  <c r="AH3" i="26" s="1"/>
  <c r="F19" i="21"/>
  <c r="AF3" i="26" s="1"/>
  <c r="E19" i="21"/>
  <c r="AE3" i="26" s="1"/>
  <c r="D19" i="21"/>
  <c r="AD3" i="26" s="1"/>
  <c r="C19" i="21"/>
  <c r="AC3" i="26" s="1"/>
  <c r="G49" i="21" l="1"/>
  <c r="U30" i="17"/>
  <c r="I30" i="17"/>
  <c r="U5" i="17"/>
  <c r="W5" i="17"/>
  <c r="R25" i="21"/>
  <c r="T22" i="21"/>
  <c r="F22" i="21"/>
  <c r="AF6" i="26" s="1"/>
  <c r="E22" i="21"/>
  <c r="AE6" i="26" s="1"/>
  <c r="D22" i="21"/>
  <c r="AD6" i="26" s="1"/>
  <c r="C22" i="21"/>
  <c r="AC6" i="26" s="1"/>
  <c r="K21" i="21"/>
  <c r="AK5" i="26" s="1"/>
  <c r="J21" i="21"/>
  <c r="AJ5" i="26" s="1"/>
  <c r="I21" i="21"/>
  <c r="AI5" i="26" s="1"/>
  <c r="H21" i="21"/>
  <c r="AH5" i="26" s="1"/>
  <c r="K20" i="21"/>
  <c r="AK4" i="26" s="1"/>
  <c r="J20" i="21"/>
  <c r="AJ4" i="26" s="1"/>
  <c r="I20" i="21"/>
  <c r="AI4" i="26" s="1"/>
  <c r="H20" i="21"/>
  <c r="AH4" i="26" s="1"/>
  <c r="F20" i="21"/>
  <c r="AF4" i="26" s="1"/>
  <c r="E20" i="21"/>
  <c r="AE4" i="26" s="1"/>
  <c r="D20" i="21"/>
  <c r="AD4" i="26" s="1"/>
  <c r="C20" i="21"/>
  <c r="AC4" i="26" s="1"/>
  <c r="U25" i="10" l="1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U15" i="10"/>
  <c r="U26" i="10" s="1"/>
  <c r="T15" i="10"/>
  <c r="T26" i="10" s="1"/>
  <c r="S15" i="10"/>
  <c r="S26" i="10" s="1"/>
  <c r="R15" i="10"/>
  <c r="R26" i="10" s="1"/>
  <c r="Q15" i="10"/>
  <c r="Q26" i="10" s="1"/>
  <c r="P15" i="10"/>
  <c r="P26" i="10" s="1"/>
  <c r="O15" i="10"/>
  <c r="O26" i="10" s="1"/>
  <c r="N15" i="10"/>
  <c r="N26" i="10" s="1"/>
  <c r="M15" i="10"/>
  <c r="M26" i="10" s="1"/>
  <c r="L15" i="10"/>
  <c r="L26" i="10" s="1"/>
  <c r="K15" i="10"/>
  <c r="K26" i="10" s="1"/>
  <c r="J15" i="10"/>
  <c r="J26" i="10" s="1"/>
  <c r="I15" i="10"/>
  <c r="I26" i="10" s="1"/>
  <c r="H15" i="10"/>
  <c r="H26" i="10" s="1"/>
  <c r="G15" i="10"/>
  <c r="G26" i="10" s="1"/>
  <c r="F15" i="10"/>
  <c r="F26" i="10" s="1"/>
  <c r="F27" i="10" l="1"/>
  <c r="C20" i="5" s="1"/>
  <c r="N27" i="10"/>
  <c r="K20" i="5" s="1"/>
  <c r="R27" i="10"/>
  <c r="O20" i="5" s="1"/>
  <c r="G27" i="10"/>
  <c r="D20" i="5" s="1"/>
  <c r="K27" i="10"/>
  <c r="H20" i="5" s="1"/>
  <c r="O27" i="10"/>
  <c r="L20" i="5" s="1"/>
  <c r="S27" i="10"/>
  <c r="P20" i="5" s="1"/>
  <c r="H27" i="10"/>
  <c r="E20" i="5" s="1"/>
  <c r="L27" i="10"/>
  <c r="I20" i="5" s="1"/>
  <c r="P27" i="10"/>
  <c r="M20" i="5" s="1"/>
  <c r="T27" i="10"/>
  <c r="Q20" i="5" s="1"/>
  <c r="J27" i="10"/>
  <c r="G20" i="5" s="1"/>
  <c r="I27" i="10"/>
  <c r="F20" i="5" s="1"/>
  <c r="M27" i="10"/>
  <c r="J20" i="5" s="1"/>
  <c r="Q27" i="10"/>
  <c r="N20" i="5" s="1"/>
  <c r="U27" i="10"/>
  <c r="R20" i="5" s="1"/>
  <c r="G11" i="21"/>
  <c r="H11" i="21"/>
  <c r="G10" i="21"/>
  <c r="H10" i="21"/>
  <c r="K13" i="21" l="1"/>
  <c r="J13" i="21"/>
  <c r="K12" i="21"/>
  <c r="J12" i="21"/>
  <c r="K11" i="21"/>
  <c r="J11" i="21"/>
  <c r="K10" i="21"/>
  <c r="J10" i="21"/>
  <c r="G15" i="21"/>
  <c r="H15" i="21"/>
  <c r="G14" i="21"/>
  <c r="H14" i="21"/>
  <c r="K9" i="21"/>
  <c r="J9" i="21"/>
  <c r="K8" i="21"/>
  <c r="J8" i="21"/>
  <c r="N188" i="17" l="1"/>
  <c r="O189" i="17"/>
  <c r="M189" i="17"/>
  <c r="L189" i="17"/>
  <c r="A25" i="26" l="1"/>
  <c r="A24" i="26"/>
  <c r="A23" i="26"/>
  <c r="A51" i="26"/>
  <c r="A50" i="26"/>
  <c r="I3" i="26" l="1"/>
  <c r="O58" i="17" s="1"/>
  <c r="Q63" i="17" s="1"/>
  <c r="Q189" i="17" s="1"/>
  <c r="F3" i="26"/>
  <c r="M59" i="17" s="1"/>
  <c r="F63" i="17" s="1"/>
  <c r="F189" i="17" s="1"/>
  <c r="A22" i="26"/>
  <c r="A21" i="26"/>
  <c r="A20" i="26"/>
  <c r="A19" i="26"/>
  <c r="A18" i="26"/>
  <c r="A17" i="26"/>
  <c r="A16" i="26"/>
  <c r="A15" i="26"/>
  <c r="A14" i="26"/>
  <c r="A12" i="26"/>
  <c r="A11" i="26"/>
  <c r="A10" i="26"/>
  <c r="A9" i="26"/>
  <c r="A8" i="26"/>
  <c r="A7" i="26"/>
  <c r="A6" i="26"/>
  <c r="A5" i="26"/>
  <c r="A4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F29" i="26"/>
  <c r="U97" i="17" s="1"/>
  <c r="AD29" i="26"/>
  <c r="I122" i="17" s="1"/>
  <c r="AB29" i="26"/>
  <c r="U122" i="17" s="1"/>
  <c r="Z29" i="26"/>
  <c r="U72" i="17" s="1"/>
  <c r="X29" i="26"/>
  <c r="U147" i="17" s="1"/>
  <c r="V29" i="26"/>
  <c r="I147" i="17" s="1"/>
  <c r="I168" i="17" s="1"/>
  <c r="T29" i="26"/>
  <c r="R29" i="26"/>
  <c r="P29" i="26"/>
  <c r="S72" i="17" s="1"/>
  <c r="N29" i="26"/>
  <c r="S147" i="17" s="1"/>
  <c r="L29" i="26"/>
  <c r="I97" i="17" s="1"/>
  <c r="J29" i="26"/>
  <c r="I72" i="17" s="1"/>
  <c r="H29" i="26"/>
  <c r="S122" i="17" s="1"/>
  <c r="F29" i="26"/>
  <c r="G147" i="17" s="1"/>
  <c r="D29" i="26"/>
  <c r="G122" i="17" s="1"/>
  <c r="B29" i="26"/>
  <c r="G97" i="17" s="1"/>
  <c r="X3" i="26"/>
  <c r="O61" i="17" s="1"/>
  <c r="W63" i="17" s="1"/>
  <c r="W189" i="17" s="1"/>
  <c r="U3" i="26"/>
  <c r="O60" i="17" s="1"/>
  <c r="U63" i="17" s="1"/>
  <c r="U189" i="17" s="1"/>
  <c r="R3" i="26"/>
  <c r="O59" i="17" s="1"/>
  <c r="S63" i="17" s="1"/>
  <c r="S189" i="17" s="1"/>
  <c r="O3" i="26"/>
  <c r="M61" i="17" s="1"/>
  <c r="J63" i="17" s="1"/>
  <c r="J189" i="17" s="1"/>
  <c r="L3" i="26"/>
  <c r="M60" i="17" s="1"/>
  <c r="H63" i="17" s="1"/>
  <c r="H189" i="17" s="1"/>
  <c r="C3" i="26"/>
  <c r="M58" i="17" s="1"/>
  <c r="D63" i="17" s="1"/>
  <c r="D189" i="17" s="1"/>
  <c r="K15" i="21"/>
  <c r="K14" i="21"/>
  <c r="J15" i="21"/>
  <c r="J14" i="21"/>
  <c r="H13" i="21"/>
  <c r="H12" i="21"/>
  <c r="H9" i="21"/>
  <c r="H8" i="21"/>
  <c r="U168" i="17"/>
  <c r="G168" i="17" l="1"/>
  <c r="G72" i="17"/>
  <c r="D197" i="17" s="1"/>
  <c r="S168" i="17"/>
  <c r="S97" i="17"/>
  <c r="G197" i="17" s="1"/>
  <c r="W51" i="17"/>
  <c r="R197" i="17"/>
  <c r="O176" i="17"/>
  <c r="R184" i="17"/>
  <c r="E197" i="17"/>
  <c r="E184" i="17"/>
  <c r="M176" i="17"/>
  <c r="F197" i="17"/>
  <c r="F184" i="17"/>
  <c r="M177" i="17"/>
  <c r="H197" i="17"/>
  <c r="M179" i="17"/>
  <c r="H184" i="17"/>
  <c r="T197" i="17"/>
  <c r="T184" i="17"/>
  <c r="O178" i="17"/>
  <c r="W197" i="17"/>
  <c r="S25" i="11" s="1"/>
  <c r="W184" i="17"/>
  <c r="O181" i="17"/>
  <c r="J197" i="17"/>
  <c r="I25" i="11" s="1"/>
  <c r="J184" i="17"/>
  <c r="M181" i="17"/>
  <c r="U197" i="17"/>
  <c r="U184" i="17"/>
  <c r="O179" i="17"/>
  <c r="Q197" i="17"/>
  <c r="O175" i="17"/>
  <c r="Q184" i="17"/>
  <c r="V197" i="17"/>
  <c r="V184" i="17"/>
  <c r="O180" i="17"/>
  <c r="U51" i="17"/>
  <c r="I197" i="17"/>
  <c r="I184" i="17"/>
  <c r="M180" i="17"/>
  <c r="S197" i="17"/>
  <c r="S184" i="17"/>
  <c r="O177" i="17"/>
  <c r="X197" i="17"/>
  <c r="T25" i="11" s="1"/>
  <c r="X184" i="17"/>
  <c r="O182" i="17"/>
  <c r="K197" i="17"/>
  <c r="J25" i="11" s="1"/>
  <c r="K184" i="17"/>
  <c r="M182" i="17"/>
  <c r="R4" i="8"/>
  <c r="T4" i="8"/>
  <c r="U4" i="8"/>
  <c r="M175" i="17" l="1"/>
  <c r="D184" i="17"/>
  <c r="G184" i="17"/>
  <c r="M178" i="17"/>
  <c r="C123" i="14"/>
  <c r="C122" i="14"/>
  <c r="C121" i="14"/>
  <c r="M119" i="14"/>
  <c r="D111" i="14"/>
  <c r="C111" i="14"/>
  <c r="O96" i="14"/>
  <c r="AG106" i="14" s="1"/>
  <c r="N96" i="14"/>
  <c r="M96" i="14"/>
  <c r="K96" i="14"/>
  <c r="BD95" i="14"/>
  <c r="BC95" i="14"/>
  <c r="BB95" i="14"/>
  <c r="BA95" i="14"/>
  <c r="O95" i="14"/>
  <c r="O101" i="14" s="1"/>
  <c r="N95" i="14"/>
  <c r="BA101" i="14" s="1"/>
  <c r="M95" i="14"/>
  <c r="AV101" i="14" s="1"/>
  <c r="K95" i="14"/>
  <c r="AO101" i="14" s="1"/>
  <c r="B7" i="14"/>
  <c r="C7" i="14"/>
  <c r="C9" i="14"/>
  <c r="D9" i="14"/>
  <c r="AR9" i="14" s="1"/>
  <c r="F9" i="14"/>
  <c r="G9" i="14"/>
  <c r="H9" i="14"/>
  <c r="I9" i="14"/>
  <c r="C10" i="14"/>
  <c r="D10" i="14"/>
  <c r="AR10" i="14" s="1"/>
  <c r="F10" i="14"/>
  <c r="G10" i="14"/>
  <c r="H10" i="14"/>
  <c r="I10" i="14"/>
  <c r="C11" i="14"/>
  <c r="D11" i="14"/>
  <c r="AR11" i="14" s="1"/>
  <c r="F11" i="14"/>
  <c r="G11" i="14"/>
  <c r="H11" i="14"/>
  <c r="N11" i="14" s="1"/>
  <c r="I11" i="14"/>
  <c r="C12" i="14"/>
  <c r="D12" i="14"/>
  <c r="AR12" i="14" s="1"/>
  <c r="F12" i="14"/>
  <c r="G12" i="14"/>
  <c r="H12" i="14"/>
  <c r="N12" i="14" s="1"/>
  <c r="I12" i="14"/>
  <c r="C13" i="14"/>
  <c r="D13" i="14"/>
  <c r="AR13" i="14" s="1"/>
  <c r="F13" i="14"/>
  <c r="G13" i="14"/>
  <c r="H13" i="14"/>
  <c r="N13" i="14" s="1"/>
  <c r="I13" i="14"/>
  <c r="C14" i="14"/>
  <c r="D14" i="14"/>
  <c r="AR14" i="14" s="1"/>
  <c r="F14" i="14"/>
  <c r="L14" i="14" s="1"/>
  <c r="G14" i="14"/>
  <c r="H14" i="14"/>
  <c r="N14" i="14" s="1"/>
  <c r="I14" i="14"/>
  <c r="C15" i="14"/>
  <c r="D15" i="14"/>
  <c r="AR15" i="14" s="1"/>
  <c r="F15" i="14"/>
  <c r="L15" i="14" s="1"/>
  <c r="G15" i="14"/>
  <c r="H15" i="14"/>
  <c r="N15" i="14" s="1"/>
  <c r="I15" i="14"/>
  <c r="C16" i="14"/>
  <c r="K16" i="14" s="1"/>
  <c r="L16" i="14" s="1"/>
  <c r="D16" i="14"/>
  <c r="AR16" i="14" s="1"/>
  <c r="F16" i="14"/>
  <c r="G16" i="14"/>
  <c r="H16" i="14"/>
  <c r="N16" i="14" s="1"/>
  <c r="I16" i="14"/>
  <c r="C17" i="14"/>
  <c r="D17" i="14"/>
  <c r="AR17" i="14" s="1"/>
  <c r="F17" i="14"/>
  <c r="G17" i="14"/>
  <c r="H17" i="14"/>
  <c r="N17" i="14" s="1"/>
  <c r="I17" i="14"/>
  <c r="C19" i="14"/>
  <c r="D19" i="14"/>
  <c r="AR19" i="14" s="1"/>
  <c r="F19" i="14"/>
  <c r="G19" i="14"/>
  <c r="H19" i="14"/>
  <c r="N19" i="14" s="1"/>
  <c r="I19" i="14"/>
  <c r="C20" i="14"/>
  <c r="D20" i="14"/>
  <c r="AR20" i="14" s="1"/>
  <c r="F20" i="14"/>
  <c r="G20" i="14"/>
  <c r="H20" i="14"/>
  <c r="I20" i="14"/>
  <c r="C21" i="14"/>
  <c r="D21" i="14"/>
  <c r="AR21" i="14" s="1"/>
  <c r="F21" i="14"/>
  <c r="G21" i="14"/>
  <c r="H21" i="14"/>
  <c r="N21" i="14" s="1"/>
  <c r="I21" i="14"/>
  <c r="C22" i="14"/>
  <c r="D22" i="14"/>
  <c r="AR22" i="14" s="1"/>
  <c r="F22" i="14"/>
  <c r="L22" i="14" s="1"/>
  <c r="G22" i="14"/>
  <c r="H22" i="14"/>
  <c r="I22" i="14"/>
  <c r="C23" i="14"/>
  <c r="D23" i="14"/>
  <c r="AR23" i="14" s="1"/>
  <c r="F23" i="14"/>
  <c r="L23" i="14" s="1"/>
  <c r="G23" i="14"/>
  <c r="H23" i="14"/>
  <c r="N23" i="14" s="1"/>
  <c r="I23" i="14"/>
  <c r="C24" i="14"/>
  <c r="D24" i="14"/>
  <c r="AR24" i="14" s="1"/>
  <c r="F24" i="14"/>
  <c r="G24" i="14"/>
  <c r="H24" i="14"/>
  <c r="N24" i="14" s="1"/>
  <c r="I24" i="14"/>
  <c r="C25" i="14"/>
  <c r="K25" i="14" s="1"/>
  <c r="L25" i="14" s="1"/>
  <c r="D25" i="14"/>
  <c r="AR25" i="14" s="1"/>
  <c r="F25" i="14"/>
  <c r="G25" i="14"/>
  <c r="H25" i="14"/>
  <c r="N25" i="14" s="1"/>
  <c r="I25" i="14"/>
  <c r="C26" i="14"/>
  <c r="D26" i="14"/>
  <c r="AR26" i="14" s="1"/>
  <c r="F26" i="14"/>
  <c r="G26" i="14"/>
  <c r="H26" i="14"/>
  <c r="I26" i="14"/>
  <c r="C27" i="14"/>
  <c r="D27" i="14"/>
  <c r="AR27" i="14" s="1"/>
  <c r="F27" i="14"/>
  <c r="G27" i="14"/>
  <c r="H27" i="14"/>
  <c r="N27" i="14" s="1"/>
  <c r="I27" i="14"/>
  <c r="B38" i="14"/>
  <c r="C38" i="14"/>
  <c r="C40" i="14"/>
  <c r="D40" i="14"/>
  <c r="F40" i="14"/>
  <c r="G40" i="14"/>
  <c r="H40" i="14"/>
  <c r="N40" i="14" s="1"/>
  <c r="I40" i="14"/>
  <c r="C41" i="14"/>
  <c r="D41" i="14"/>
  <c r="F41" i="14"/>
  <c r="G41" i="14"/>
  <c r="H41" i="14"/>
  <c r="I41" i="14"/>
  <c r="C42" i="14"/>
  <c r="D42" i="14"/>
  <c r="F42" i="14"/>
  <c r="G42" i="14"/>
  <c r="H42" i="14"/>
  <c r="N42" i="14" s="1"/>
  <c r="I42" i="14"/>
  <c r="C43" i="14"/>
  <c r="D43" i="14"/>
  <c r="F43" i="14"/>
  <c r="G43" i="14"/>
  <c r="H43" i="14"/>
  <c r="N43" i="14" s="1"/>
  <c r="I43" i="14"/>
  <c r="C44" i="14"/>
  <c r="D44" i="14"/>
  <c r="F44" i="14"/>
  <c r="G44" i="14"/>
  <c r="H44" i="14"/>
  <c r="I44" i="14"/>
  <c r="C45" i="14"/>
  <c r="D45" i="14"/>
  <c r="F45" i="14"/>
  <c r="G45" i="14"/>
  <c r="H45" i="14"/>
  <c r="I45" i="14"/>
  <c r="K45" i="14"/>
  <c r="C46" i="14"/>
  <c r="D46" i="14"/>
  <c r="F46" i="14"/>
  <c r="G46" i="14"/>
  <c r="H46" i="14"/>
  <c r="N46" i="14" s="1"/>
  <c r="I46" i="14"/>
  <c r="C47" i="14"/>
  <c r="M47" i="14" s="1"/>
  <c r="D47" i="14"/>
  <c r="F47" i="14"/>
  <c r="G47" i="14"/>
  <c r="H47" i="14"/>
  <c r="N47" i="14" s="1"/>
  <c r="I47" i="14"/>
  <c r="C48" i="14"/>
  <c r="D48" i="14"/>
  <c r="F48" i="14"/>
  <c r="G48" i="14"/>
  <c r="H48" i="14"/>
  <c r="N48" i="14" s="1"/>
  <c r="I48" i="14"/>
  <c r="C50" i="14"/>
  <c r="D50" i="14"/>
  <c r="F50" i="14"/>
  <c r="G50" i="14"/>
  <c r="H50" i="14"/>
  <c r="N50" i="14" s="1"/>
  <c r="I50" i="14"/>
  <c r="O50" i="14" s="1"/>
  <c r="C51" i="14"/>
  <c r="D51" i="14"/>
  <c r="F51" i="14"/>
  <c r="G51" i="14"/>
  <c r="H51" i="14"/>
  <c r="I51" i="14"/>
  <c r="C52" i="14"/>
  <c r="D52" i="14"/>
  <c r="F52" i="14"/>
  <c r="G52" i="14"/>
  <c r="H52" i="14"/>
  <c r="N52" i="14" s="1"/>
  <c r="I52" i="14"/>
  <c r="O52" i="14" s="1"/>
  <c r="C53" i="14"/>
  <c r="M53" i="14" s="1"/>
  <c r="D53" i="14"/>
  <c r="F53" i="14"/>
  <c r="G53" i="14"/>
  <c r="H53" i="14"/>
  <c r="I53" i="14"/>
  <c r="C54" i="14"/>
  <c r="D54" i="14"/>
  <c r="F54" i="14"/>
  <c r="G54" i="14"/>
  <c r="H54" i="14"/>
  <c r="N54" i="14" s="1"/>
  <c r="I54" i="14"/>
  <c r="C55" i="14"/>
  <c r="D55" i="14"/>
  <c r="F55" i="14"/>
  <c r="G55" i="14"/>
  <c r="H55" i="14"/>
  <c r="N55" i="14" s="1"/>
  <c r="I55" i="14"/>
  <c r="C56" i="14"/>
  <c r="D56" i="14"/>
  <c r="F56" i="14"/>
  <c r="G56" i="14"/>
  <c r="H56" i="14"/>
  <c r="N56" i="14" s="1"/>
  <c r="I56" i="14"/>
  <c r="C57" i="14"/>
  <c r="M57" i="14" s="1"/>
  <c r="D57" i="14"/>
  <c r="F57" i="14"/>
  <c r="G57" i="14"/>
  <c r="H57" i="14"/>
  <c r="N57" i="14" s="1"/>
  <c r="I57" i="14"/>
  <c r="C58" i="14"/>
  <c r="D58" i="14"/>
  <c r="F58" i="14"/>
  <c r="G58" i="14"/>
  <c r="H58" i="14"/>
  <c r="N58" i="14" s="1"/>
  <c r="I58" i="14"/>
  <c r="C59" i="14"/>
  <c r="B69" i="14"/>
  <c r="C69" i="14"/>
  <c r="C71" i="14"/>
  <c r="D71" i="14"/>
  <c r="F71" i="14"/>
  <c r="G71" i="14"/>
  <c r="H71" i="14"/>
  <c r="I71" i="14"/>
  <c r="C72" i="14"/>
  <c r="D72" i="14"/>
  <c r="F72" i="14"/>
  <c r="G72" i="14"/>
  <c r="H72" i="14"/>
  <c r="N72" i="14" s="1"/>
  <c r="I72" i="14"/>
  <c r="C73" i="14"/>
  <c r="D73" i="14"/>
  <c r="F73" i="14"/>
  <c r="G73" i="14"/>
  <c r="H73" i="14"/>
  <c r="N73" i="14" s="1"/>
  <c r="I73" i="14"/>
  <c r="C74" i="14"/>
  <c r="D74" i="14"/>
  <c r="F74" i="14"/>
  <c r="G74" i="14"/>
  <c r="H74" i="14"/>
  <c r="I74" i="14"/>
  <c r="C75" i="14"/>
  <c r="D75" i="14"/>
  <c r="F75" i="14"/>
  <c r="G75" i="14"/>
  <c r="H75" i="14"/>
  <c r="I75" i="14"/>
  <c r="C76" i="14"/>
  <c r="D76" i="14"/>
  <c r="F76" i="14"/>
  <c r="G76" i="14"/>
  <c r="H76" i="14"/>
  <c r="N76" i="14" s="1"/>
  <c r="I76" i="14"/>
  <c r="C77" i="14"/>
  <c r="D77" i="14"/>
  <c r="F77" i="14"/>
  <c r="G77" i="14"/>
  <c r="H77" i="14"/>
  <c r="N77" i="14" s="1"/>
  <c r="I77" i="14"/>
  <c r="C78" i="14"/>
  <c r="D78" i="14"/>
  <c r="F78" i="14"/>
  <c r="G78" i="14"/>
  <c r="H78" i="14"/>
  <c r="N78" i="14" s="1"/>
  <c r="I78" i="14"/>
  <c r="C79" i="14"/>
  <c r="D79" i="14"/>
  <c r="F79" i="14"/>
  <c r="G79" i="14"/>
  <c r="H79" i="14"/>
  <c r="I79" i="14"/>
  <c r="C81" i="14"/>
  <c r="D81" i="14"/>
  <c r="F81" i="14"/>
  <c r="G81" i="14"/>
  <c r="H81" i="14"/>
  <c r="I81" i="14"/>
  <c r="C82" i="14"/>
  <c r="D82" i="14"/>
  <c r="F82" i="14"/>
  <c r="G82" i="14"/>
  <c r="H82" i="14"/>
  <c r="N82" i="14" s="1"/>
  <c r="I82" i="14"/>
  <c r="C83" i="14"/>
  <c r="D83" i="14"/>
  <c r="F83" i="14"/>
  <c r="G83" i="14"/>
  <c r="H83" i="14"/>
  <c r="N83" i="14" s="1"/>
  <c r="I83" i="14"/>
  <c r="C84" i="14"/>
  <c r="D84" i="14"/>
  <c r="F84" i="14"/>
  <c r="G84" i="14"/>
  <c r="H84" i="14"/>
  <c r="I84" i="14"/>
  <c r="O84" i="14" s="1"/>
  <c r="C85" i="14"/>
  <c r="D85" i="14"/>
  <c r="F85" i="14"/>
  <c r="G85" i="14"/>
  <c r="H85" i="14"/>
  <c r="N85" i="14" s="1"/>
  <c r="I85" i="14"/>
  <c r="C86" i="14"/>
  <c r="D86" i="14"/>
  <c r="F86" i="14"/>
  <c r="G86" i="14"/>
  <c r="H86" i="14"/>
  <c r="N86" i="14" s="1"/>
  <c r="I86" i="14"/>
  <c r="C87" i="14"/>
  <c r="D87" i="14"/>
  <c r="F87" i="14"/>
  <c r="G87" i="14"/>
  <c r="H87" i="14"/>
  <c r="I87" i="14"/>
  <c r="C88" i="14"/>
  <c r="D88" i="14"/>
  <c r="F88" i="14"/>
  <c r="G88" i="14"/>
  <c r="H88" i="14"/>
  <c r="N88" i="14" s="1"/>
  <c r="I88" i="14"/>
  <c r="C89" i="14"/>
  <c r="D89" i="14"/>
  <c r="F89" i="14"/>
  <c r="G89" i="14"/>
  <c r="H89" i="14"/>
  <c r="N89" i="14" s="1"/>
  <c r="I89" i="14"/>
  <c r="C90" i="14"/>
  <c r="D4" i="10"/>
  <c r="B4" i="10"/>
  <c r="N45" i="14" l="1"/>
  <c r="O87" i="14"/>
  <c r="K42" i="14"/>
  <c r="K83" i="14"/>
  <c r="K72" i="14"/>
  <c r="M40" i="14"/>
  <c r="K52" i="14"/>
  <c r="O13" i="14"/>
  <c r="M27" i="14"/>
  <c r="M23" i="14"/>
  <c r="M21" i="14"/>
  <c r="K19" i="14"/>
  <c r="L19" i="14" s="1"/>
  <c r="K78" i="14"/>
  <c r="N53" i="14"/>
  <c r="K53" i="14"/>
  <c r="N87" i="14"/>
  <c r="O23" i="14"/>
  <c r="N81" i="14"/>
  <c r="N79" i="14"/>
  <c r="O45" i="14"/>
  <c r="O43" i="14"/>
  <c r="O41" i="14"/>
  <c r="O17" i="14"/>
  <c r="O47" i="14"/>
  <c r="N75" i="14"/>
  <c r="K40" i="14"/>
  <c r="M88" i="14"/>
  <c r="O11" i="14"/>
  <c r="N74" i="14"/>
  <c r="K87" i="14"/>
  <c r="K57" i="14"/>
  <c r="K47" i="14"/>
  <c r="K14" i="14"/>
  <c r="M87" i="14"/>
  <c r="O89" i="14"/>
  <c r="O73" i="14"/>
  <c r="O55" i="14"/>
  <c r="M45" i="14"/>
  <c r="K43" i="14"/>
  <c r="O25" i="14"/>
  <c r="K23" i="14"/>
  <c r="O15" i="14"/>
  <c r="K12" i="14"/>
  <c r="L12" i="14" s="1"/>
  <c r="M105" i="14"/>
  <c r="M115" i="14"/>
  <c r="M117" i="14"/>
  <c r="M85" i="14"/>
  <c r="M81" i="14"/>
  <c r="M74" i="14"/>
  <c r="O27" i="14"/>
  <c r="O21" i="14"/>
  <c r="K85" i="14"/>
  <c r="O82" i="14"/>
  <c r="O76" i="14"/>
  <c r="K50" i="14"/>
  <c r="M43" i="14"/>
  <c r="G49" i="14"/>
  <c r="G60" i="14" s="1"/>
  <c r="K27" i="14"/>
  <c r="L27" i="14" s="1"/>
  <c r="K21" i="14"/>
  <c r="L21" i="14" s="1"/>
  <c r="M14" i="14"/>
  <c r="M12" i="14"/>
  <c r="H18" i="14"/>
  <c r="H29" i="14" s="1"/>
  <c r="O10" i="14"/>
  <c r="O106" i="14"/>
  <c r="O85" i="14"/>
  <c r="O83" i="14"/>
  <c r="O81" i="14"/>
  <c r="O48" i="14"/>
  <c r="O46" i="14"/>
  <c r="O44" i="14"/>
  <c r="M25" i="14"/>
  <c r="F111" i="14"/>
  <c r="F122" i="14" s="1"/>
  <c r="N109" i="14"/>
  <c r="N10" i="14"/>
  <c r="M82" i="14"/>
  <c r="M76" i="14"/>
  <c r="G80" i="14"/>
  <c r="G91" i="14" s="1"/>
  <c r="M55" i="14"/>
  <c r="M10" i="14"/>
  <c r="M84" i="14"/>
  <c r="M78" i="14"/>
  <c r="O77" i="14"/>
  <c r="K76" i="14"/>
  <c r="O75" i="14"/>
  <c r="M56" i="14"/>
  <c r="I28" i="14"/>
  <c r="K10" i="14"/>
  <c r="L10" i="14" s="1"/>
  <c r="X108" i="14"/>
  <c r="O103" i="14"/>
  <c r="O109" i="14"/>
  <c r="O120" i="14"/>
  <c r="M24" i="14"/>
  <c r="G18" i="14"/>
  <c r="G29" i="14" s="1"/>
  <c r="O116" i="14"/>
  <c r="K88" i="14"/>
  <c r="M52" i="14"/>
  <c r="M19" i="14"/>
  <c r="BA104" i="14"/>
  <c r="N104" i="14"/>
  <c r="N106" i="14"/>
  <c r="K107" i="14"/>
  <c r="N108" i="14"/>
  <c r="N114" i="14"/>
  <c r="F59" i="14"/>
  <c r="O40" i="14"/>
  <c r="H90" i="14"/>
  <c r="O78" i="14"/>
  <c r="H80" i="14"/>
  <c r="H91" i="14" s="1"/>
  <c r="O19" i="14"/>
  <c r="K89" i="14"/>
  <c r="O88" i="14"/>
  <c r="O74" i="14"/>
  <c r="O72" i="14"/>
  <c r="M50" i="14"/>
  <c r="O14" i="14"/>
  <c r="O12" i="14"/>
  <c r="H121" i="14"/>
  <c r="G121" i="14"/>
  <c r="G111" i="14"/>
  <c r="G122" i="14" s="1"/>
  <c r="BF103" i="14"/>
  <c r="AG101" i="14"/>
  <c r="BG105" i="14"/>
  <c r="BH105" i="14" s="1"/>
  <c r="AD102" i="14"/>
  <c r="BF101" i="14"/>
  <c r="BG102" i="14"/>
  <c r="BH102" i="14" s="1"/>
  <c r="S110" i="14"/>
  <c r="S108" i="14"/>
  <c r="AO105" i="14"/>
  <c r="AO107" i="14"/>
  <c r="R102" i="14"/>
  <c r="AO116" i="14"/>
  <c r="AP102" i="14"/>
  <c r="AQ102" i="14" s="1"/>
  <c r="I101" i="14"/>
  <c r="AH102" i="14"/>
  <c r="AD105" i="14"/>
  <c r="AD109" i="14"/>
  <c r="AI102" i="14"/>
  <c r="BG107" i="14"/>
  <c r="BH107" i="14" s="1"/>
  <c r="H101" i="14"/>
  <c r="AB101" i="14"/>
  <c r="N101" i="14"/>
  <c r="M102" i="14"/>
  <c r="W102" i="14"/>
  <c r="AV102" i="14"/>
  <c r="AC103" i="14"/>
  <c r="BB103" i="14"/>
  <c r="BC103" i="14" s="1"/>
  <c r="O104" i="14"/>
  <c r="K105" i="14"/>
  <c r="K113" i="14"/>
  <c r="BA120" i="14"/>
  <c r="AB120" i="14"/>
  <c r="AD119" i="14"/>
  <c r="BA118" i="14"/>
  <c r="AB118" i="14"/>
  <c r="AD117" i="14"/>
  <c r="BA116" i="14"/>
  <c r="AB116" i="14"/>
  <c r="AD115" i="14"/>
  <c r="BA114" i="14"/>
  <c r="BB119" i="14"/>
  <c r="BC119" i="14" s="1"/>
  <c r="AC119" i="14"/>
  <c r="BB117" i="14"/>
  <c r="BC117" i="14" s="1"/>
  <c r="AC117" i="14"/>
  <c r="BB115" i="14"/>
  <c r="BC115" i="14" s="1"/>
  <c r="AC115" i="14"/>
  <c r="AD120" i="14"/>
  <c r="BA119" i="14"/>
  <c r="AB119" i="14"/>
  <c r="AD118" i="14"/>
  <c r="BA117" i="14"/>
  <c r="AB117" i="14"/>
  <c r="BB120" i="14"/>
  <c r="BC120" i="14" s="1"/>
  <c r="BB116" i="14"/>
  <c r="BC116" i="14" s="1"/>
  <c r="AC116" i="14"/>
  <c r="AB115" i="14"/>
  <c r="BB113" i="14"/>
  <c r="BC113" i="14" s="1"/>
  <c r="AC113" i="14"/>
  <c r="AC120" i="14"/>
  <c r="AD114" i="14"/>
  <c r="BA113" i="14"/>
  <c r="AB113" i="14"/>
  <c r="AD112" i="14"/>
  <c r="AD110" i="14"/>
  <c r="BA109" i="14"/>
  <c r="BB118" i="14"/>
  <c r="BC118" i="14" s="1"/>
  <c r="BD118" i="14" s="1"/>
  <c r="BE118" i="14" s="1"/>
  <c r="BA115" i="14"/>
  <c r="BB114" i="14"/>
  <c r="BC114" i="14" s="1"/>
  <c r="BD114" i="14" s="1"/>
  <c r="BE114" i="14" s="1"/>
  <c r="AC114" i="14"/>
  <c r="BB112" i="14"/>
  <c r="BC112" i="14" s="1"/>
  <c r="AC112" i="14"/>
  <c r="BB110" i="14"/>
  <c r="BC110" i="14" s="1"/>
  <c r="AC110" i="14"/>
  <c r="AD116" i="14"/>
  <c r="BA112" i="14"/>
  <c r="BA110" i="14"/>
  <c r="AC109" i="14"/>
  <c r="BB107" i="14"/>
  <c r="BC107" i="14" s="1"/>
  <c r="AC107" i="14"/>
  <c r="BB105" i="14"/>
  <c r="BC105" i="14" s="1"/>
  <c r="AC105" i="14"/>
  <c r="AB112" i="14"/>
  <c r="AB110" i="14"/>
  <c r="BB109" i="14"/>
  <c r="BC109" i="14" s="1"/>
  <c r="AB109" i="14"/>
  <c r="AE109" i="14" s="1"/>
  <c r="AF109" i="14" s="1"/>
  <c r="W11" i="28" s="1"/>
  <c r="Y11" i="28" s="1"/>
  <c r="AD108" i="14"/>
  <c r="BA107" i="14"/>
  <c r="AB107" i="14"/>
  <c r="AD106" i="14"/>
  <c r="BA105" i="14"/>
  <c r="AB105" i="14"/>
  <c r="AD104" i="14"/>
  <c r="AC118" i="14"/>
  <c r="BB108" i="14"/>
  <c r="BC108" i="14" s="1"/>
  <c r="AC108" i="14"/>
  <c r="BB106" i="14"/>
  <c r="BC106" i="14" s="1"/>
  <c r="F101" i="14"/>
  <c r="K101" i="14"/>
  <c r="Q101" i="14"/>
  <c r="H111" i="14"/>
  <c r="H122" i="14" s="1"/>
  <c r="N102" i="14"/>
  <c r="S102" i="14"/>
  <c r="X102" i="14"/>
  <c r="AB102" i="14"/>
  <c r="AW102" i="14"/>
  <c r="AX102" i="14" s="1"/>
  <c r="AY102" i="14" s="1"/>
  <c r="BA102" i="14"/>
  <c r="K103" i="14"/>
  <c r="Q103" i="14"/>
  <c r="AD103" i="14"/>
  <c r="AH103" i="14"/>
  <c r="AO103" i="14"/>
  <c r="BG103" i="14"/>
  <c r="BH103" i="14" s="1"/>
  <c r="Q104" i="14"/>
  <c r="Y104" i="14"/>
  <c r="AG104" i="14"/>
  <c r="BB104" i="14"/>
  <c r="BC104" i="14" s="1"/>
  <c r="W105" i="14"/>
  <c r="AP105" i="14"/>
  <c r="AQ105" i="14" s="1"/>
  <c r="Y106" i="14"/>
  <c r="BA106" i="14"/>
  <c r="Q109" i="14"/>
  <c r="AD113" i="14"/>
  <c r="O118" i="14"/>
  <c r="AW120" i="14"/>
  <c r="AX120" i="14" s="1"/>
  <c r="X120" i="14"/>
  <c r="AW118" i="14"/>
  <c r="AX118" i="14" s="1"/>
  <c r="X118" i="14"/>
  <c r="AW116" i="14"/>
  <c r="AX116" i="14" s="1"/>
  <c r="X116" i="14"/>
  <c r="AW114" i="14"/>
  <c r="AX114" i="14" s="1"/>
  <c r="AV120" i="14"/>
  <c r="W120" i="14"/>
  <c r="Y119" i="14"/>
  <c r="AV118" i="14"/>
  <c r="W118" i="14"/>
  <c r="Y117" i="14"/>
  <c r="AV116" i="14"/>
  <c r="W116" i="14"/>
  <c r="Y115" i="14"/>
  <c r="AV114" i="14"/>
  <c r="AW119" i="14"/>
  <c r="AX119" i="14" s="1"/>
  <c r="X119" i="14"/>
  <c r="AW117" i="14"/>
  <c r="AX117" i="14" s="1"/>
  <c r="X117" i="14"/>
  <c r="Y118" i="14"/>
  <c r="AV117" i="14"/>
  <c r="AW115" i="14"/>
  <c r="AX115" i="14" s="1"/>
  <c r="W114" i="14"/>
  <c r="Y113" i="14"/>
  <c r="AV112" i="14"/>
  <c r="W112" i="14"/>
  <c r="AV110" i="14"/>
  <c r="W110" i="14"/>
  <c r="W117" i="14"/>
  <c r="AV115" i="14"/>
  <c r="AW113" i="14"/>
  <c r="AX113" i="14" s="1"/>
  <c r="X113" i="14"/>
  <c r="AW109" i="14"/>
  <c r="AX109" i="14" s="1"/>
  <c r="Y120" i="14"/>
  <c r="AV119" i="14"/>
  <c r="Y116" i="14"/>
  <c r="X115" i="14"/>
  <c r="Y114" i="14"/>
  <c r="AV113" i="14"/>
  <c r="W113" i="14"/>
  <c r="Z113" i="14" s="1"/>
  <c r="AA113" i="14" s="1"/>
  <c r="U15" i="28" s="1"/>
  <c r="Y112" i="14"/>
  <c r="Y110" i="14"/>
  <c r="AV109" i="14"/>
  <c r="X114" i="14"/>
  <c r="Y109" i="14"/>
  <c r="AV108" i="14"/>
  <c r="W108" i="14"/>
  <c r="Y107" i="14"/>
  <c r="AV106" i="14"/>
  <c r="W106" i="14"/>
  <c r="Y105" i="14"/>
  <c r="AV104" i="14"/>
  <c r="W104" i="14"/>
  <c r="W119" i="14"/>
  <c r="AW112" i="14"/>
  <c r="AX112" i="14" s="1"/>
  <c r="AW110" i="14"/>
  <c r="AX110" i="14" s="1"/>
  <c r="X109" i="14"/>
  <c r="AW107" i="14"/>
  <c r="AX107" i="14" s="1"/>
  <c r="X107" i="14"/>
  <c r="AW105" i="14"/>
  <c r="AX105" i="14" s="1"/>
  <c r="X105" i="14"/>
  <c r="W115" i="14"/>
  <c r="X112" i="14"/>
  <c r="X110" i="14"/>
  <c r="W109" i="14"/>
  <c r="Y108" i="14"/>
  <c r="AV107" i="14"/>
  <c r="W107" i="14"/>
  <c r="Y103" i="14"/>
  <c r="AG103" i="14"/>
  <c r="X104" i="14"/>
  <c r="X106" i="14"/>
  <c r="AW106" i="14"/>
  <c r="AX106" i="14" s="1"/>
  <c r="AY106" i="14" s="1"/>
  <c r="AZ106" i="14" s="1"/>
  <c r="K109" i="14"/>
  <c r="BG119" i="14"/>
  <c r="BH119" i="14" s="1"/>
  <c r="AH119" i="14"/>
  <c r="BG117" i="14"/>
  <c r="BH117" i="14" s="1"/>
  <c r="AH117" i="14"/>
  <c r="BG115" i="14"/>
  <c r="BH115" i="14" s="1"/>
  <c r="AH115" i="14"/>
  <c r="AI120" i="14"/>
  <c r="BF119" i="14"/>
  <c r="AG119" i="14"/>
  <c r="AI118" i="14"/>
  <c r="BF117" i="14"/>
  <c r="AG117" i="14"/>
  <c r="AI116" i="14"/>
  <c r="BF115" i="14"/>
  <c r="AG115" i="14"/>
  <c r="BG120" i="14"/>
  <c r="BH120" i="14" s="1"/>
  <c r="AH120" i="14"/>
  <c r="BG118" i="14"/>
  <c r="BH118" i="14" s="1"/>
  <c r="AH118" i="14"/>
  <c r="BG116" i="14"/>
  <c r="BH116" i="14" s="1"/>
  <c r="AG120" i="14"/>
  <c r="AI119" i="14"/>
  <c r="BF114" i="14"/>
  <c r="AI114" i="14"/>
  <c r="BF113" i="14"/>
  <c r="AG113" i="14"/>
  <c r="AI112" i="14"/>
  <c r="AI110" i="14"/>
  <c r="BF109" i="14"/>
  <c r="BF118" i="14"/>
  <c r="AH116" i="14"/>
  <c r="AI115" i="14"/>
  <c r="AH114" i="14"/>
  <c r="BG112" i="14"/>
  <c r="BH112" i="14" s="1"/>
  <c r="AH112" i="14"/>
  <c r="BG110" i="14"/>
  <c r="BH110" i="14" s="1"/>
  <c r="AH110" i="14"/>
  <c r="AG118" i="14"/>
  <c r="AI117" i="14"/>
  <c r="AG116" i="14"/>
  <c r="AG114" i="14"/>
  <c r="AI113" i="14"/>
  <c r="BF112" i="14"/>
  <c r="AG112" i="14"/>
  <c r="BF110" i="14"/>
  <c r="AG110" i="14"/>
  <c r="AI109" i="14"/>
  <c r="AH109" i="14"/>
  <c r="AI108" i="14"/>
  <c r="BF107" i="14"/>
  <c r="AG107" i="14"/>
  <c r="AI106" i="14"/>
  <c r="BF105" i="14"/>
  <c r="AG105" i="14"/>
  <c r="AI104" i="14"/>
  <c r="BG113" i="14"/>
  <c r="BH113" i="14" s="1"/>
  <c r="AG109" i="14"/>
  <c r="BG108" i="14"/>
  <c r="BH108" i="14" s="1"/>
  <c r="AH108" i="14"/>
  <c r="BG106" i="14"/>
  <c r="BH106" i="14" s="1"/>
  <c r="AH106" i="14"/>
  <c r="BG104" i="14"/>
  <c r="BH104" i="14" s="1"/>
  <c r="AH104" i="14"/>
  <c r="BF120" i="14"/>
  <c r="BF116" i="14"/>
  <c r="BG114" i="14"/>
  <c r="BH114" i="14" s="1"/>
  <c r="AH113" i="14"/>
  <c r="BF108" i="14"/>
  <c r="AG108" i="14"/>
  <c r="AI107" i="14"/>
  <c r="BF106" i="14"/>
  <c r="G101" i="14"/>
  <c r="M101" i="14"/>
  <c r="W101" i="14"/>
  <c r="I111" i="14"/>
  <c r="I122" i="14" s="1"/>
  <c r="O102" i="14"/>
  <c r="Y102" i="14"/>
  <c r="AC102" i="14"/>
  <c r="AG102" i="14"/>
  <c r="BB102" i="14"/>
  <c r="BC102" i="14" s="1"/>
  <c r="BF102" i="14"/>
  <c r="M103" i="14"/>
  <c r="R103" i="14"/>
  <c r="W103" i="14"/>
  <c r="AI103" i="14"/>
  <c r="AP103" i="14"/>
  <c r="AQ103" i="14" s="1"/>
  <c r="AV103" i="14"/>
  <c r="K104" i="14"/>
  <c r="S104" i="14"/>
  <c r="AB104" i="14"/>
  <c r="AW104" i="14"/>
  <c r="AX104" i="14" s="1"/>
  <c r="Q105" i="14"/>
  <c r="AH105" i="14"/>
  <c r="S106" i="14"/>
  <c r="AB106" i="14"/>
  <c r="AD107" i="14"/>
  <c r="AB108" i="14"/>
  <c r="AW108" i="14"/>
  <c r="AX108" i="14" s="1"/>
  <c r="AB114" i="14"/>
  <c r="K116" i="14"/>
  <c r="S120" i="14"/>
  <c r="AO119" i="14"/>
  <c r="Q119" i="14"/>
  <c r="S118" i="14"/>
  <c r="AO117" i="14"/>
  <c r="Q117" i="14"/>
  <c r="S116" i="14"/>
  <c r="AO115" i="14"/>
  <c r="Q115" i="14"/>
  <c r="AP120" i="14"/>
  <c r="AQ120" i="14" s="1"/>
  <c r="R120" i="14"/>
  <c r="AP118" i="14"/>
  <c r="AQ118" i="14" s="1"/>
  <c r="R118" i="14"/>
  <c r="AP116" i="14"/>
  <c r="AQ116" i="14" s="1"/>
  <c r="R116" i="14"/>
  <c r="AO120" i="14"/>
  <c r="Q120" i="14"/>
  <c r="S119" i="14"/>
  <c r="AO118" i="14"/>
  <c r="Q118" i="14"/>
  <c r="S117" i="14"/>
  <c r="R119" i="14"/>
  <c r="S115" i="14"/>
  <c r="AP114" i="14"/>
  <c r="AQ114" i="14" s="1"/>
  <c r="R114" i="14"/>
  <c r="AP112" i="14"/>
  <c r="AQ112" i="14" s="1"/>
  <c r="R112" i="14"/>
  <c r="AP110" i="14"/>
  <c r="AQ110" i="14" s="1"/>
  <c r="R110" i="14"/>
  <c r="AP117" i="14"/>
  <c r="AQ117" i="14" s="1"/>
  <c r="Q116" i="14"/>
  <c r="U116" i="14" s="1"/>
  <c r="V116" i="14" s="1"/>
  <c r="R115" i="14"/>
  <c r="AO114" i="14"/>
  <c r="Q114" i="14"/>
  <c r="S113" i="14"/>
  <c r="AO112" i="14"/>
  <c r="Q112" i="14"/>
  <c r="AO110" i="14"/>
  <c r="Q110" i="14"/>
  <c r="R117" i="14"/>
  <c r="AP113" i="14"/>
  <c r="AQ113" i="14" s="1"/>
  <c r="R113" i="14"/>
  <c r="AP109" i="14"/>
  <c r="AQ109" i="14" s="1"/>
  <c r="AP119" i="14"/>
  <c r="AQ119" i="14" s="1"/>
  <c r="AP115" i="14"/>
  <c r="AQ115" i="14" s="1"/>
  <c r="AP108" i="14"/>
  <c r="AQ108" i="14" s="1"/>
  <c r="R108" i="14"/>
  <c r="AP106" i="14"/>
  <c r="AQ106" i="14" s="1"/>
  <c r="R106" i="14"/>
  <c r="AP104" i="14"/>
  <c r="AQ104" i="14" s="1"/>
  <c r="R104" i="14"/>
  <c r="S114" i="14"/>
  <c r="AO113" i="14"/>
  <c r="S109" i="14"/>
  <c r="AO108" i="14"/>
  <c r="Q108" i="14"/>
  <c r="S107" i="14"/>
  <c r="AO106" i="14"/>
  <c r="Q106" i="14"/>
  <c r="S105" i="14"/>
  <c r="AO104" i="14"/>
  <c r="Q113" i="14"/>
  <c r="AO109" i="14"/>
  <c r="R109" i="14"/>
  <c r="AP107" i="14"/>
  <c r="AQ107" i="14" s="1"/>
  <c r="R107" i="14"/>
  <c r="K102" i="14"/>
  <c r="Q102" i="14"/>
  <c r="AO102" i="14"/>
  <c r="N103" i="14"/>
  <c r="S103" i="14"/>
  <c r="X103" i="14"/>
  <c r="AB103" i="14"/>
  <c r="AW103" i="14"/>
  <c r="AX103" i="14" s="1"/>
  <c r="BA103" i="14"/>
  <c r="AC104" i="14"/>
  <c r="BF104" i="14"/>
  <c r="R105" i="14"/>
  <c r="AI105" i="14"/>
  <c r="AV105" i="14"/>
  <c r="AC106" i="14"/>
  <c r="Q107" i="14"/>
  <c r="AH107" i="14"/>
  <c r="BA108" i="14"/>
  <c r="BG109" i="14"/>
  <c r="BH109" i="14" s="1"/>
  <c r="S112" i="14"/>
  <c r="M107" i="14"/>
  <c r="O108" i="14"/>
  <c r="M109" i="14"/>
  <c r="N105" i="14"/>
  <c r="K106" i="14"/>
  <c r="N107" i="14"/>
  <c r="K108" i="14"/>
  <c r="M104" i="14"/>
  <c r="O105" i="14"/>
  <c r="M106" i="14"/>
  <c r="O107" i="14"/>
  <c r="M108" i="14"/>
  <c r="N110" i="14"/>
  <c r="N112" i="14"/>
  <c r="O110" i="14"/>
  <c r="I121" i="14"/>
  <c r="O112" i="14"/>
  <c r="M113" i="14"/>
  <c r="O114" i="14"/>
  <c r="N115" i="14"/>
  <c r="K110" i="14"/>
  <c r="F121" i="14"/>
  <c r="K112" i="14"/>
  <c r="N113" i="14"/>
  <c r="K114" i="14"/>
  <c r="M110" i="14"/>
  <c r="M112" i="14"/>
  <c r="O113" i="14"/>
  <c r="M114" i="14"/>
  <c r="N117" i="14"/>
  <c r="K118" i="14"/>
  <c r="N119" i="14"/>
  <c r="K120" i="14"/>
  <c r="O115" i="14"/>
  <c r="M116" i="14"/>
  <c r="O117" i="14"/>
  <c r="M118" i="14"/>
  <c r="O119" i="14"/>
  <c r="M120" i="14"/>
  <c r="K115" i="14"/>
  <c r="N116" i="14"/>
  <c r="K117" i="14"/>
  <c r="N118" i="14"/>
  <c r="K119" i="14"/>
  <c r="N120" i="14"/>
  <c r="K81" i="14"/>
  <c r="K79" i="14"/>
  <c r="M79" i="14"/>
  <c r="O57" i="14"/>
  <c r="O86" i="14"/>
  <c r="K86" i="14"/>
  <c r="N84" i="14"/>
  <c r="M58" i="14"/>
  <c r="H59" i="14"/>
  <c r="O51" i="14"/>
  <c r="K51" i="14"/>
  <c r="M26" i="14"/>
  <c r="M22" i="14"/>
  <c r="M20" i="14"/>
  <c r="G28" i="14"/>
  <c r="F90" i="14"/>
  <c r="M89" i="14"/>
  <c r="K75" i="14"/>
  <c r="M75" i="14"/>
  <c r="F80" i="14"/>
  <c r="F91" i="14" s="1"/>
  <c r="N71" i="14"/>
  <c r="G59" i="14"/>
  <c r="M51" i="14"/>
  <c r="N44" i="14"/>
  <c r="H49" i="14"/>
  <c r="H60" i="14" s="1"/>
  <c r="K44" i="14"/>
  <c r="M44" i="14"/>
  <c r="K84" i="14"/>
  <c r="K71" i="14"/>
  <c r="C80" i="14"/>
  <c r="C91" i="14" s="1"/>
  <c r="C92" i="14" s="1"/>
  <c r="M71" i="14"/>
  <c r="O56" i="14"/>
  <c r="K56" i="14"/>
  <c r="K55" i="14"/>
  <c r="N26" i="14"/>
  <c r="O26" i="14"/>
  <c r="K26" i="14"/>
  <c r="L26" i="14" s="1"/>
  <c r="N22" i="14"/>
  <c r="O22" i="14"/>
  <c r="K22" i="14"/>
  <c r="H28" i="14"/>
  <c r="N20" i="14"/>
  <c r="O20" i="14"/>
  <c r="K20" i="14"/>
  <c r="L20" i="14" s="1"/>
  <c r="C28" i="14"/>
  <c r="G90" i="14"/>
  <c r="M83" i="14"/>
  <c r="O79" i="14"/>
  <c r="K77" i="14"/>
  <c r="M77" i="14"/>
  <c r="K74" i="14"/>
  <c r="M72" i="14"/>
  <c r="O71" i="14"/>
  <c r="O54" i="14"/>
  <c r="K54" i="14"/>
  <c r="I90" i="14"/>
  <c r="M86" i="14"/>
  <c r="K82" i="14"/>
  <c r="K73" i="14"/>
  <c r="M73" i="14"/>
  <c r="I80" i="14"/>
  <c r="I91" i="14" s="1"/>
  <c r="O58" i="14"/>
  <c r="K58" i="14"/>
  <c r="M54" i="14"/>
  <c r="N51" i="14"/>
  <c r="N59" i="14" s="1"/>
  <c r="I59" i="14"/>
  <c r="I49" i="14"/>
  <c r="I60" i="14" s="1"/>
  <c r="F49" i="14"/>
  <c r="F60" i="14" s="1"/>
  <c r="O53" i="14"/>
  <c r="K46" i="14"/>
  <c r="M46" i="14"/>
  <c r="N41" i="14"/>
  <c r="N49" i="14" s="1"/>
  <c r="N60" i="14" s="1"/>
  <c r="M41" i="14"/>
  <c r="K41" i="14"/>
  <c r="C49" i="14"/>
  <c r="C60" i="14" s="1"/>
  <c r="C61" i="14" s="1"/>
  <c r="O24" i="14"/>
  <c r="K24" i="14"/>
  <c r="L24" i="14" s="1"/>
  <c r="K48" i="14"/>
  <c r="M48" i="14"/>
  <c r="O42" i="14"/>
  <c r="F28" i="14"/>
  <c r="M42" i="14"/>
  <c r="K11" i="14"/>
  <c r="L11" i="14" s="1"/>
  <c r="M11" i="14"/>
  <c r="I18" i="14"/>
  <c r="I29" i="14" s="1"/>
  <c r="O9" i="14"/>
  <c r="K17" i="14"/>
  <c r="L17" i="14" s="1"/>
  <c r="M17" i="14"/>
  <c r="K15" i="14"/>
  <c r="M15" i="14"/>
  <c r="K13" i="14"/>
  <c r="L13" i="14" s="1"/>
  <c r="M13" i="14"/>
  <c r="F18" i="14"/>
  <c r="F29" i="14" s="1"/>
  <c r="N9" i="14"/>
  <c r="K9" i="14"/>
  <c r="L9" i="14" s="1"/>
  <c r="M9" i="14"/>
  <c r="C18" i="14"/>
  <c r="C29" i="14" s="1"/>
  <c r="O16" i="14"/>
  <c r="M16" i="14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I120" i="13"/>
  <c r="H120" i="13"/>
  <c r="G120" i="13"/>
  <c r="F120" i="13"/>
  <c r="I119" i="13"/>
  <c r="H119" i="13"/>
  <c r="G119" i="13"/>
  <c r="F119" i="13"/>
  <c r="I118" i="13"/>
  <c r="H118" i="13"/>
  <c r="G118" i="13"/>
  <c r="F118" i="13"/>
  <c r="I117" i="13"/>
  <c r="H117" i="13"/>
  <c r="G117" i="13"/>
  <c r="F117" i="13"/>
  <c r="I116" i="13"/>
  <c r="H116" i="13"/>
  <c r="G116" i="13"/>
  <c r="F116" i="13"/>
  <c r="I115" i="13"/>
  <c r="H115" i="13"/>
  <c r="G115" i="13"/>
  <c r="F115" i="13"/>
  <c r="I114" i="13"/>
  <c r="H114" i="13"/>
  <c r="G114" i="13"/>
  <c r="F114" i="13"/>
  <c r="I113" i="13"/>
  <c r="H113" i="13"/>
  <c r="G113" i="13"/>
  <c r="F113" i="13"/>
  <c r="I112" i="13"/>
  <c r="H112" i="13"/>
  <c r="G112" i="13"/>
  <c r="F112" i="13"/>
  <c r="F121" i="13" s="1"/>
  <c r="I110" i="13"/>
  <c r="H110" i="13"/>
  <c r="G110" i="13"/>
  <c r="F110" i="13"/>
  <c r="I109" i="13"/>
  <c r="H109" i="13"/>
  <c r="G109" i="13"/>
  <c r="F109" i="13"/>
  <c r="I108" i="13"/>
  <c r="H108" i="13"/>
  <c r="G108" i="13"/>
  <c r="F108" i="13"/>
  <c r="I107" i="13"/>
  <c r="H107" i="13"/>
  <c r="G107" i="13"/>
  <c r="F107" i="13"/>
  <c r="I106" i="13"/>
  <c r="H106" i="13"/>
  <c r="G106" i="13"/>
  <c r="F106" i="13"/>
  <c r="I105" i="13"/>
  <c r="H105" i="13"/>
  <c r="G105" i="13"/>
  <c r="F105" i="13"/>
  <c r="I104" i="13"/>
  <c r="H104" i="13"/>
  <c r="G104" i="13"/>
  <c r="F104" i="13"/>
  <c r="I103" i="13"/>
  <c r="H103" i="13"/>
  <c r="G103" i="13"/>
  <c r="F103" i="13"/>
  <c r="I102" i="13"/>
  <c r="H102" i="13"/>
  <c r="G102" i="13"/>
  <c r="F102" i="13"/>
  <c r="BD95" i="13"/>
  <c r="BC95" i="13"/>
  <c r="BB95" i="13"/>
  <c r="BA95" i="13"/>
  <c r="O96" i="13"/>
  <c r="N96" i="13"/>
  <c r="M96" i="13"/>
  <c r="K96" i="13"/>
  <c r="O95" i="13"/>
  <c r="N95" i="13"/>
  <c r="H101" i="13" s="1"/>
  <c r="M95" i="13"/>
  <c r="AV101" i="13" s="1"/>
  <c r="K95" i="13"/>
  <c r="Q101" i="13" s="1"/>
  <c r="BD64" i="13"/>
  <c r="BC64" i="13"/>
  <c r="BB64" i="13"/>
  <c r="BA64" i="13"/>
  <c r="O65" i="13"/>
  <c r="N65" i="13"/>
  <c r="M65" i="13"/>
  <c r="K65" i="13"/>
  <c r="O64" i="13"/>
  <c r="N64" i="13"/>
  <c r="M64" i="13"/>
  <c r="K64" i="13"/>
  <c r="O34" i="13"/>
  <c r="N34" i="13"/>
  <c r="M34" i="13"/>
  <c r="K34" i="13"/>
  <c r="BD33" i="13"/>
  <c r="BC33" i="13"/>
  <c r="BB33" i="13"/>
  <c r="BA33" i="13"/>
  <c r="O33" i="13"/>
  <c r="N33" i="13"/>
  <c r="M33" i="13"/>
  <c r="K33" i="13"/>
  <c r="O3" i="13"/>
  <c r="N3" i="13"/>
  <c r="M3" i="13"/>
  <c r="BD2" i="13"/>
  <c r="BC2" i="13"/>
  <c r="BB2" i="13"/>
  <c r="BA2" i="13"/>
  <c r="O2" i="13"/>
  <c r="N2" i="13"/>
  <c r="M2" i="13"/>
  <c r="K2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0" i="13"/>
  <c r="B100" i="13"/>
  <c r="N109" i="13"/>
  <c r="U25" i="8"/>
  <c r="T25" i="8"/>
  <c r="S25" i="8"/>
  <c r="R25" i="8"/>
  <c r="U15" i="8"/>
  <c r="U26" i="8" s="1"/>
  <c r="T15" i="8"/>
  <c r="T26" i="8" s="1"/>
  <c r="S15" i="8"/>
  <c r="S26" i="8" s="1"/>
  <c r="R15" i="8"/>
  <c r="R26" i="8" s="1"/>
  <c r="U5" i="8"/>
  <c r="T51" i="11" s="1"/>
  <c r="T5" i="8"/>
  <c r="S51" i="11" s="1"/>
  <c r="S5" i="8"/>
  <c r="R51" i="11" s="1"/>
  <c r="R5" i="8"/>
  <c r="Q51" i="11" s="1"/>
  <c r="S4" i="8"/>
  <c r="P5" i="21"/>
  <c r="N5" i="21"/>
  <c r="N110" i="13" l="1"/>
  <c r="G121" i="13"/>
  <c r="G111" i="13"/>
  <c r="G122" i="13" s="1"/>
  <c r="F111" i="13"/>
  <c r="F122" i="13" s="1"/>
  <c r="N80" i="14"/>
  <c r="N91" i="14" s="1"/>
  <c r="G30" i="14"/>
  <c r="L28" i="14"/>
  <c r="N90" i="14"/>
  <c r="L18" i="14"/>
  <c r="L29" i="14" s="1"/>
  <c r="F123" i="14"/>
  <c r="Z109" i="14"/>
  <c r="AA109" i="14" s="1"/>
  <c r="AB37" i="26" s="1"/>
  <c r="U131" i="17" s="1"/>
  <c r="AB101" i="13"/>
  <c r="G123" i="14"/>
  <c r="K28" i="14"/>
  <c r="N18" i="14"/>
  <c r="N29" i="14" s="1"/>
  <c r="I30" i="14"/>
  <c r="G61" i="14"/>
  <c r="H30" i="14"/>
  <c r="O90" i="14"/>
  <c r="BD104" i="14"/>
  <c r="BE104" i="14" s="1"/>
  <c r="G92" i="14"/>
  <c r="M18" i="14"/>
  <c r="M29" i="14" s="1"/>
  <c r="O59" i="14"/>
  <c r="BI103" i="14"/>
  <c r="BJ103" i="14" s="1"/>
  <c r="H123" i="14"/>
  <c r="O49" i="14"/>
  <c r="O60" i="14" s="1"/>
  <c r="F61" i="14"/>
  <c r="O112" i="13"/>
  <c r="M113" i="13"/>
  <c r="N103" i="13"/>
  <c r="N106" i="13"/>
  <c r="N107" i="13"/>
  <c r="N115" i="13"/>
  <c r="H92" i="14"/>
  <c r="O18" i="14"/>
  <c r="O29" i="14" s="1"/>
  <c r="M90" i="14"/>
  <c r="O28" i="14"/>
  <c r="M59" i="14"/>
  <c r="K49" i="14"/>
  <c r="K60" i="14" s="1"/>
  <c r="I123" i="14"/>
  <c r="AD37" i="26"/>
  <c r="I131" i="17" s="1"/>
  <c r="AB41" i="26"/>
  <c r="U134" i="17" s="1"/>
  <c r="Z44" i="26"/>
  <c r="U87" i="17" s="1"/>
  <c r="AE117" i="14"/>
  <c r="AF117" i="14" s="1"/>
  <c r="W19" i="28" s="1"/>
  <c r="Y19" i="28" s="1"/>
  <c r="Z107" i="14"/>
  <c r="AA107" i="14" s="1"/>
  <c r="U9" i="28" s="1"/>
  <c r="AY110" i="14"/>
  <c r="AZ110" i="14" s="1"/>
  <c r="U113" i="14"/>
  <c r="V113" i="14" s="1"/>
  <c r="T15" i="28" s="1"/>
  <c r="V15" i="28" s="1"/>
  <c r="U119" i="14"/>
  <c r="V119" i="14" s="1"/>
  <c r="T21" i="28" s="1"/>
  <c r="V21" i="28" s="1"/>
  <c r="AE116" i="14"/>
  <c r="AF116" i="14" s="1"/>
  <c r="W18" i="28" s="1"/>
  <c r="BI102" i="14"/>
  <c r="BJ102" i="14" s="1"/>
  <c r="AT103" i="14"/>
  <c r="AU103" i="14" s="1"/>
  <c r="BI108" i="14"/>
  <c r="BJ108" i="14" s="1"/>
  <c r="AK119" i="14"/>
  <c r="AL119" i="14" s="1"/>
  <c r="X21" i="28" s="1"/>
  <c r="BD120" i="14"/>
  <c r="BE120" i="14" s="1"/>
  <c r="AK106" i="14"/>
  <c r="AL106" i="14" s="1"/>
  <c r="X8" i="28" s="1"/>
  <c r="BI105" i="14"/>
  <c r="BJ105" i="14" s="1"/>
  <c r="AK114" i="14"/>
  <c r="AL114" i="14" s="1"/>
  <c r="BI119" i="14"/>
  <c r="BJ119" i="14" s="1"/>
  <c r="AK115" i="14"/>
  <c r="AL115" i="14" s="1"/>
  <c r="AE108" i="14"/>
  <c r="AF108" i="14" s="1"/>
  <c r="W10" i="28" s="1"/>
  <c r="Y10" i="28" s="1"/>
  <c r="AK109" i="14"/>
  <c r="AL109" i="14" s="1"/>
  <c r="AE120" i="14"/>
  <c r="AF120" i="14" s="1"/>
  <c r="AK118" i="14"/>
  <c r="AL118" i="14" s="1"/>
  <c r="U108" i="14"/>
  <c r="V108" i="14" s="1"/>
  <c r="AT119" i="14"/>
  <c r="AU119" i="14" s="1"/>
  <c r="AT118" i="14"/>
  <c r="AU118" i="14" s="1"/>
  <c r="AK117" i="14"/>
  <c r="AL117" i="14" s="1"/>
  <c r="X19" i="28" s="1"/>
  <c r="AK104" i="14"/>
  <c r="AL104" i="14" s="1"/>
  <c r="U109" i="14"/>
  <c r="V109" i="14" s="1"/>
  <c r="T11" i="28" s="1"/>
  <c r="V11" i="28" s="1"/>
  <c r="AK105" i="14"/>
  <c r="AL105" i="14" s="1"/>
  <c r="X7" i="28" s="1"/>
  <c r="AT116" i="14"/>
  <c r="AU116" i="14" s="1"/>
  <c r="Z104" i="14"/>
  <c r="AA104" i="14" s="1"/>
  <c r="U6" i="28" s="1"/>
  <c r="AY109" i="14"/>
  <c r="AZ109" i="14" s="1"/>
  <c r="Z117" i="14"/>
  <c r="AA117" i="14" s="1"/>
  <c r="U19" i="28" s="1"/>
  <c r="AE112" i="14"/>
  <c r="AF112" i="14" s="1"/>
  <c r="W14" i="28" s="1"/>
  <c r="AE113" i="14"/>
  <c r="AF113" i="14" s="1"/>
  <c r="W15" i="28" s="1"/>
  <c r="Y15" i="28" s="1"/>
  <c r="BI107" i="14"/>
  <c r="BJ107" i="14" s="1"/>
  <c r="AK113" i="14"/>
  <c r="AL113" i="14" s="1"/>
  <c r="X15" i="28" s="1"/>
  <c r="U102" i="14"/>
  <c r="V102" i="14" s="1"/>
  <c r="T4" i="28" s="1"/>
  <c r="U114" i="14"/>
  <c r="V114" i="14" s="1"/>
  <c r="Z105" i="14"/>
  <c r="AA105" i="14" s="1"/>
  <c r="U7" i="28" s="1"/>
  <c r="U104" i="14"/>
  <c r="V104" i="14" s="1"/>
  <c r="T6" i="28" s="1"/>
  <c r="V6" i="28" s="1"/>
  <c r="AE118" i="14"/>
  <c r="AF118" i="14" s="1"/>
  <c r="W20" i="28" s="1"/>
  <c r="Y20" i="28" s="1"/>
  <c r="AE119" i="14"/>
  <c r="AF119" i="14" s="1"/>
  <c r="W21" i="28" s="1"/>
  <c r="Y21" i="28" s="1"/>
  <c r="AK107" i="14"/>
  <c r="AL107" i="14" s="1"/>
  <c r="U112" i="14"/>
  <c r="V112" i="14" s="1"/>
  <c r="BD102" i="14"/>
  <c r="BE102" i="14" s="1"/>
  <c r="BD105" i="14"/>
  <c r="BE105" i="14" s="1"/>
  <c r="AI7" i="5" s="1"/>
  <c r="AE115" i="14"/>
  <c r="AF115" i="14" s="1"/>
  <c r="W17" i="28" s="1"/>
  <c r="Y17" i="28" s="1"/>
  <c r="U107" i="14"/>
  <c r="V107" i="14" s="1"/>
  <c r="T9" i="28" s="1"/>
  <c r="AK102" i="14"/>
  <c r="AL102" i="14" s="1"/>
  <c r="AK103" i="14"/>
  <c r="AL103" i="14" s="1"/>
  <c r="Z115" i="14"/>
  <c r="AA115" i="14" s="1"/>
  <c r="U17" i="28" s="1"/>
  <c r="Z106" i="14"/>
  <c r="AA106" i="14" s="1"/>
  <c r="Z110" i="14"/>
  <c r="AA110" i="14" s="1"/>
  <c r="Z112" i="14"/>
  <c r="AA112" i="14" s="1"/>
  <c r="O7" i="3"/>
  <c r="S3" i="15"/>
  <c r="R5" i="10"/>
  <c r="O7" i="5" s="1"/>
  <c r="AW120" i="13"/>
  <c r="AX120" i="13" s="1"/>
  <c r="AW116" i="13"/>
  <c r="AX116" i="13" s="1"/>
  <c r="AW112" i="13"/>
  <c r="AX112" i="13" s="1"/>
  <c r="AW107" i="13"/>
  <c r="AX107" i="13" s="1"/>
  <c r="AW103" i="13"/>
  <c r="AX103" i="13" s="1"/>
  <c r="Y120" i="13"/>
  <c r="Y116" i="13"/>
  <c r="Y112" i="13"/>
  <c r="Y107" i="13"/>
  <c r="Y103" i="13"/>
  <c r="AW119" i="13"/>
  <c r="AX119" i="13" s="1"/>
  <c r="AW115" i="13"/>
  <c r="AX115" i="13" s="1"/>
  <c r="AW110" i="13"/>
  <c r="AX110" i="13" s="1"/>
  <c r="AW106" i="13"/>
  <c r="AX106" i="13" s="1"/>
  <c r="AW102" i="13"/>
  <c r="AX102" i="13" s="1"/>
  <c r="Y119" i="13"/>
  <c r="Y115" i="13"/>
  <c r="Y110" i="13"/>
  <c r="Y106" i="13"/>
  <c r="Y102" i="13"/>
  <c r="AW118" i="13"/>
  <c r="AX118" i="13" s="1"/>
  <c r="AW109" i="13"/>
  <c r="AX109" i="13" s="1"/>
  <c r="Y118" i="13"/>
  <c r="Y109" i="13"/>
  <c r="AW105" i="13"/>
  <c r="AX105" i="13" s="1"/>
  <c r="Y105" i="13"/>
  <c r="AW104" i="13"/>
  <c r="AX104" i="13" s="1"/>
  <c r="Y113" i="13"/>
  <c r="AW117" i="13"/>
  <c r="AX117" i="13" s="1"/>
  <c r="AW108" i="13"/>
  <c r="AX108" i="13" s="1"/>
  <c r="Y117" i="13"/>
  <c r="Y108" i="13"/>
  <c r="AW114" i="13"/>
  <c r="AX114" i="13" s="1"/>
  <c r="Y114" i="13"/>
  <c r="AW113" i="13"/>
  <c r="AX113" i="13" s="1"/>
  <c r="Y104" i="13"/>
  <c r="P7" i="3"/>
  <c r="T3" i="15"/>
  <c r="S5" i="10"/>
  <c r="P7" i="5" s="1"/>
  <c r="AE114" i="14"/>
  <c r="AF114" i="14" s="1"/>
  <c r="AE102" i="14"/>
  <c r="AF102" i="14" s="1"/>
  <c r="W4" i="28" s="1"/>
  <c r="Y4" i="28" s="1"/>
  <c r="BD109" i="14"/>
  <c r="BE109" i="14" s="1"/>
  <c r="Q7" i="3"/>
  <c r="U3" i="15"/>
  <c r="T5" i="10"/>
  <c r="Q7" i="5" s="1"/>
  <c r="BG120" i="13"/>
  <c r="BH120" i="13" s="1"/>
  <c r="BG116" i="13"/>
  <c r="BH116" i="13" s="1"/>
  <c r="BG112" i="13"/>
  <c r="BH112" i="13" s="1"/>
  <c r="BG107" i="13"/>
  <c r="BH107" i="13" s="1"/>
  <c r="BG103" i="13"/>
  <c r="BH103" i="13" s="1"/>
  <c r="AI120" i="13"/>
  <c r="AI116" i="13"/>
  <c r="AI112" i="13"/>
  <c r="AI107" i="13"/>
  <c r="AI103" i="13"/>
  <c r="BG119" i="13"/>
  <c r="BH119" i="13" s="1"/>
  <c r="BG115" i="13"/>
  <c r="BH115" i="13" s="1"/>
  <c r="BG110" i="13"/>
  <c r="BH110" i="13" s="1"/>
  <c r="BG106" i="13"/>
  <c r="BH106" i="13" s="1"/>
  <c r="BG102" i="13"/>
  <c r="BH102" i="13" s="1"/>
  <c r="AI119" i="13"/>
  <c r="AI115" i="13"/>
  <c r="AI110" i="13"/>
  <c r="AI106" i="13"/>
  <c r="AI102" i="13"/>
  <c r="BG114" i="13"/>
  <c r="BH114" i="13" s="1"/>
  <c r="BG105" i="13"/>
  <c r="BH105" i="13" s="1"/>
  <c r="AI114" i="13"/>
  <c r="AI105" i="13"/>
  <c r="BG109" i="13"/>
  <c r="BH109" i="13" s="1"/>
  <c r="AI109" i="13"/>
  <c r="BG117" i="13"/>
  <c r="BH117" i="13" s="1"/>
  <c r="AI117" i="13"/>
  <c r="BG113" i="13"/>
  <c r="BH113" i="13" s="1"/>
  <c r="BG104" i="13"/>
  <c r="BH104" i="13" s="1"/>
  <c r="AI113" i="13"/>
  <c r="AI104" i="13"/>
  <c r="BG118" i="13"/>
  <c r="BH118" i="13" s="1"/>
  <c r="AI118" i="13"/>
  <c r="BG108" i="13"/>
  <c r="BH108" i="13" s="1"/>
  <c r="AI108" i="13"/>
  <c r="AE106" i="14"/>
  <c r="AF106" i="14" s="1"/>
  <c r="W8" i="28" s="1"/>
  <c r="AT108" i="14"/>
  <c r="AU108" i="14" s="1"/>
  <c r="AT112" i="14"/>
  <c r="AU112" i="14" s="1"/>
  <c r="AT120" i="14"/>
  <c r="AU120" i="14" s="1"/>
  <c r="AY108" i="14"/>
  <c r="AZ108" i="14" s="1"/>
  <c r="AK108" i="14"/>
  <c r="AL108" i="14" s="1"/>
  <c r="X10" i="28" s="1"/>
  <c r="AK120" i="14"/>
  <c r="AL120" i="14" s="1"/>
  <c r="AK116" i="14"/>
  <c r="AL116" i="14" s="1"/>
  <c r="X18" i="28" s="1"/>
  <c r="BI115" i="14"/>
  <c r="BJ115" i="14" s="1"/>
  <c r="AY105" i="14"/>
  <c r="AZ105" i="14" s="1"/>
  <c r="Z114" i="14"/>
  <c r="AA114" i="14" s="1"/>
  <c r="U16" i="28" s="1"/>
  <c r="V16" i="28" s="1"/>
  <c r="AY119" i="14"/>
  <c r="AZ119" i="14" s="1"/>
  <c r="Z119" i="14"/>
  <c r="AA119" i="14" s="1"/>
  <c r="U21" i="28" s="1"/>
  <c r="AE105" i="14"/>
  <c r="AF105" i="14" s="1"/>
  <c r="W7" i="28" s="1"/>
  <c r="Y7" i="28" s="1"/>
  <c r="AB106" i="13"/>
  <c r="BB118" i="13"/>
  <c r="BC118" i="13" s="1"/>
  <c r="BB114" i="13"/>
  <c r="BC114" i="13" s="1"/>
  <c r="BB109" i="13"/>
  <c r="BC109" i="13" s="1"/>
  <c r="BB105" i="13"/>
  <c r="BC105" i="13" s="1"/>
  <c r="AD118" i="13"/>
  <c r="AD114" i="13"/>
  <c r="AD109" i="13"/>
  <c r="AD105" i="13"/>
  <c r="BB117" i="13"/>
  <c r="BC117" i="13" s="1"/>
  <c r="BB113" i="13"/>
  <c r="BC113" i="13" s="1"/>
  <c r="BB108" i="13"/>
  <c r="BC108" i="13" s="1"/>
  <c r="BB104" i="13"/>
  <c r="BC104" i="13" s="1"/>
  <c r="AD117" i="13"/>
  <c r="AD113" i="13"/>
  <c r="AD108" i="13"/>
  <c r="AD104" i="13"/>
  <c r="BB120" i="13"/>
  <c r="BC120" i="13" s="1"/>
  <c r="BB112" i="13"/>
  <c r="BC112" i="13" s="1"/>
  <c r="BB103" i="13"/>
  <c r="BC103" i="13" s="1"/>
  <c r="AD120" i="13"/>
  <c r="AD112" i="13"/>
  <c r="AD103" i="13"/>
  <c r="BB107" i="13"/>
  <c r="BC107" i="13" s="1"/>
  <c r="AD116" i="13"/>
  <c r="BB115" i="13"/>
  <c r="BC115" i="13" s="1"/>
  <c r="AD106" i="13"/>
  <c r="BB119" i="13"/>
  <c r="BC119" i="13" s="1"/>
  <c r="BB110" i="13"/>
  <c r="BC110" i="13" s="1"/>
  <c r="BB102" i="13"/>
  <c r="BC102" i="13" s="1"/>
  <c r="AD119" i="13"/>
  <c r="AD110" i="13"/>
  <c r="AD102" i="13"/>
  <c r="BB116" i="13"/>
  <c r="BC116" i="13" s="1"/>
  <c r="AD107" i="13"/>
  <c r="BB106" i="13"/>
  <c r="BC106" i="13" s="1"/>
  <c r="AD115" i="13"/>
  <c r="U105" i="14"/>
  <c r="V105" i="14" s="1"/>
  <c r="T7" i="28" s="1"/>
  <c r="V7" i="28" s="1"/>
  <c r="AE104" i="14"/>
  <c r="AF104" i="14" s="1"/>
  <c r="W6" i="28" s="1"/>
  <c r="Y6" i="28" s="1"/>
  <c r="BI114" i="14"/>
  <c r="BJ114" i="14" s="1"/>
  <c r="AI16" i="5" s="1"/>
  <c r="BI112" i="14"/>
  <c r="BJ112" i="14" s="1"/>
  <c r="AE110" i="14"/>
  <c r="AF110" i="14" s="1"/>
  <c r="V20" i="15"/>
  <c r="V8" i="15"/>
  <c r="R11" i="5"/>
  <c r="V17" i="15"/>
  <c r="V5" i="15"/>
  <c r="S14" i="11"/>
  <c r="Q18" i="25" s="1"/>
  <c r="R5" i="5"/>
  <c r="V14" i="15"/>
  <c r="V2" i="15"/>
  <c r="Q2" i="25" s="1"/>
  <c r="Q12" i="25" s="1"/>
  <c r="S4" i="11"/>
  <c r="V11" i="15"/>
  <c r="V26" i="15"/>
  <c r="V23" i="15"/>
  <c r="U4" i="10"/>
  <c r="AJ3" i="5"/>
  <c r="V3" i="15"/>
  <c r="U5" i="10"/>
  <c r="R7" i="5" s="1"/>
  <c r="AP118" i="13"/>
  <c r="AQ118" i="13" s="1"/>
  <c r="AP114" i="13"/>
  <c r="AQ114" i="13" s="1"/>
  <c r="AP109" i="13"/>
  <c r="AQ109" i="13" s="1"/>
  <c r="AP105" i="13"/>
  <c r="AQ105" i="13" s="1"/>
  <c r="S118" i="13"/>
  <c r="S114" i="13"/>
  <c r="S109" i="13"/>
  <c r="S105" i="13"/>
  <c r="AP117" i="13"/>
  <c r="AQ117" i="13" s="1"/>
  <c r="AP113" i="13"/>
  <c r="AQ113" i="13" s="1"/>
  <c r="AP108" i="13"/>
  <c r="AQ108" i="13" s="1"/>
  <c r="AP104" i="13"/>
  <c r="AQ104" i="13" s="1"/>
  <c r="S117" i="13"/>
  <c r="S113" i="13"/>
  <c r="S108" i="13"/>
  <c r="S104" i="13"/>
  <c r="AP116" i="13"/>
  <c r="AQ116" i="13" s="1"/>
  <c r="AP107" i="13"/>
  <c r="AQ107" i="13" s="1"/>
  <c r="S116" i="13"/>
  <c r="S107" i="13"/>
  <c r="AP103" i="13"/>
  <c r="AQ103" i="13" s="1"/>
  <c r="S112" i="13"/>
  <c r="AP110" i="13"/>
  <c r="AQ110" i="13" s="1"/>
  <c r="S119" i="13"/>
  <c r="S102" i="13"/>
  <c r="AP115" i="13"/>
  <c r="AQ115" i="13" s="1"/>
  <c r="AP106" i="13"/>
  <c r="AQ106" i="13" s="1"/>
  <c r="S115" i="13"/>
  <c r="S106" i="13"/>
  <c r="AP120" i="13"/>
  <c r="AQ120" i="13" s="1"/>
  <c r="AP112" i="13"/>
  <c r="AQ112" i="13" s="1"/>
  <c r="S120" i="13"/>
  <c r="S103" i="13"/>
  <c r="AP119" i="13"/>
  <c r="AQ119" i="13" s="1"/>
  <c r="AP102" i="13"/>
  <c r="AQ102" i="13" s="1"/>
  <c r="S110" i="13"/>
  <c r="AE103" i="14"/>
  <c r="AF103" i="14" s="1"/>
  <c r="W5" i="28" s="1"/>
  <c r="Y5" i="28" s="1"/>
  <c r="AT102" i="14"/>
  <c r="AU102" i="14" s="1"/>
  <c r="AT107" i="14"/>
  <c r="AU107" i="14" s="1"/>
  <c r="AT115" i="14"/>
  <c r="AU115" i="14" s="1"/>
  <c r="U110" i="14"/>
  <c r="V110" i="14" s="1"/>
  <c r="U117" i="14"/>
  <c r="V117" i="14" s="1"/>
  <c r="T19" i="28" s="1"/>
  <c r="U120" i="14"/>
  <c r="V120" i="14" s="1"/>
  <c r="U115" i="14"/>
  <c r="V115" i="14" s="1"/>
  <c r="T17" i="28" s="1"/>
  <c r="V17" i="28" s="1"/>
  <c r="Z103" i="14"/>
  <c r="AA103" i="14" s="1"/>
  <c r="BI106" i="14"/>
  <c r="BJ106" i="14" s="1"/>
  <c r="AK112" i="14"/>
  <c r="AL112" i="14" s="1"/>
  <c r="X14" i="28" s="1"/>
  <c r="AY112" i="14"/>
  <c r="AZ112" i="14" s="1"/>
  <c r="Z108" i="14"/>
  <c r="AA108" i="14" s="1"/>
  <c r="U10" i="28" s="1"/>
  <c r="V10" i="28" s="1"/>
  <c r="AY120" i="14"/>
  <c r="AZ120" i="14" s="1"/>
  <c r="AT105" i="14"/>
  <c r="AU105" i="14" s="1"/>
  <c r="BD116" i="14"/>
  <c r="BE116" i="14" s="1"/>
  <c r="U26" i="15"/>
  <c r="U20" i="15"/>
  <c r="U14" i="15"/>
  <c r="U8" i="15"/>
  <c r="U2" i="15"/>
  <c r="P2" i="25" s="1"/>
  <c r="P12" i="25" s="1"/>
  <c r="R14" i="11"/>
  <c r="P18" i="25" s="1"/>
  <c r="AI3" i="5"/>
  <c r="Q5" i="5"/>
  <c r="T4" i="10"/>
  <c r="U23" i="15"/>
  <c r="U17" i="15"/>
  <c r="U11" i="15"/>
  <c r="U5" i="15"/>
  <c r="R4" i="11"/>
  <c r="Q11" i="5"/>
  <c r="T26" i="15"/>
  <c r="T14" i="15"/>
  <c r="T2" i="15"/>
  <c r="O2" i="25" s="1"/>
  <c r="O12" i="25" s="1"/>
  <c r="Q4" i="11"/>
  <c r="T8" i="15"/>
  <c r="S4" i="10"/>
  <c r="T11" i="15"/>
  <c r="T17" i="15"/>
  <c r="T5" i="15"/>
  <c r="Q14" i="11"/>
  <c r="O18" i="25" s="1"/>
  <c r="P5" i="5"/>
  <c r="T20" i="15"/>
  <c r="P11" i="5"/>
  <c r="T23" i="15"/>
  <c r="AH3" i="5"/>
  <c r="P14" i="11"/>
  <c r="N18" i="25" s="1"/>
  <c r="P4" i="11"/>
  <c r="AG3" i="5"/>
  <c r="O11" i="5"/>
  <c r="O5" i="5"/>
  <c r="S26" i="15"/>
  <c r="S23" i="15"/>
  <c r="S20" i="15"/>
  <c r="S17" i="15"/>
  <c r="S14" i="15"/>
  <c r="S11" i="15"/>
  <c r="S8" i="15"/>
  <c r="S5" i="15"/>
  <c r="S2" i="15"/>
  <c r="N2" i="25" s="1"/>
  <c r="N12" i="25" s="1"/>
  <c r="R4" i="10"/>
  <c r="AT113" i="14"/>
  <c r="AU113" i="14" s="1"/>
  <c r="BD110" i="14"/>
  <c r="BE110" i="14" s="1"/>
  <c r="K121" i="14"/>
  <c r="N121" i="14"/>
  <c r="BI109" i="14"/>
  <c r="BJ109" i="14" s="1"/>
  <c r="AT106" i="14"/>
  <c r="AU106" i="14" s="1"/>
  <c r="AG8" i="5" s="1"/>
  <c r="AT110" i="14"/>
  <c r="AU110" i="14" s="1"/>
  <c r="AT114" i="14"/>
  <c r="AU114" i="14" s="1"/>
  <c r="U118" i="14"/>
  <c r="V118" i="14" s="1"/>
  <c r="T20" i="28" s="1"/>
  <c r="V20" i="28" s="1"/>
  <c r="O111" i="14"/>
  <c r="O122" i="14" s="1"/>
  <c r="BI113" i="14"/>
  <c r="BJ113" i="14" s="1"/>
  <c r="BI110" i="14"/>
  <c r="BJ110" i="14" s="1"/>
  <c r="BI116" i="14"/>
  <c r="BJ116" i="14" s="1"/>
  <c r="BI120" i="14"/>
  <c r="BJ120" i="14" s="1"/>
  <c r="AY113" i="14"/>
  <c r="AZ113" i="14" s="1"/>
  <c r="Z120" i="14"/>
  <c r="AA120" i="14" s="1"/>
  <c r="AY116" i="14"/>
  <c r="AZ116" i="14" s="1"/>
  <c r="AZ102" i="14"/>
  <c r="BD117" i="14"/>
  <c r="BE117" i="14" s="1"/>
  <c r="M111" i="14"/>
  <c r="M122" i="14" s="1"/>
  <c r="BD106" i="14"/>
  <c r="BE106" i="14" s="1"/>
  <c r="AE107" i="14"/>
  <c r="AF107" i="14" s="1"/>
  <c r="W9" i="28" s="1"/>
  <c r="Y9" i="28" s="1"/>
  <c r="Z102" i="14"/>
  <c r="AA102" i="14" s="1"/>
  <c r="M121" i="14"/>
  <c r="O121" i="14"/>
  <c r="AY103" i="14"/>
  <c r="AZ103" i="14" s="1"/>
  <c r="K111" i="14"/>
  <c r="K122" i="14" s="1"/>
  <c r="U106" i="14"/>
  <c r="V106" i="14" s="1"/>
  <c r="T8" i="28" s="1"/>
  <c r="V8" i="28" s="1"/>
  <c r="AT109" i="14"/>
  <c r="AU109" i="14" s="1"/>
  <c r="AY104" i="14"/>
  <c r="AZ104" i="14" s="1"/>
  <c r="BI117" i="14"/>
  <c r="BJ117" i="14" s="1"/>
  <c r="AY107" i="14"/>
  <c r="AZ107" i="14" s="1"/>
  <c r="AY115" i="14"/>
  <c r="AZ115" i="14" s="1"/>
  <c r="AY117" i="14"/>
  <c r="AZ117" i="14" s="1"/>
  <c r="Z118" i="14"/>
  <c r="AA118" i="14" s="1"/>
  <c r="U103" i="14"/>
  <c r="V103" i="14" s="1"/>
  <c r="T5" i="28" s="1"/>
  <c r="V5" i="28" s="1"/>
  <c r="BD108" i="14"/>
  <c r="BE108" i="14" s="1"/>
  <c r="BD107" i="14"/>
  <c r="BE107" i="14" s="1"/>
  <c r="BD112" i="14"/>
  <c r="AT104" i="14"/>
  <c r="AU104" i="14" s="1"/>
  <c r="AT117" i="14"/>
  <c r="AU117" i="14" s="1"/>
  <c r="BI104" i="14"/>
  <c r="BJ104" i="14" s="1"/>
  <c r="AK110" i="14"/>
  <c r="AL110" i="14" s="1"/>
  <c r="BI118" i="14"/>
  <c r="BJ118" i="14" s="1"/>
  <c r="AI20" i="5" s="1"/>
  <c r="Z116" i="14"/>
  <c r="AA116" i="14" s="1"/>
  <c r="U18" i="28" s="1"/>
  <c r="V18" i="28" s="1"/>
  <c r="AY114" i="14"/>
  <c r="AZ114" i="14" s="1"/>
  <c r="AY118" i="14"/>
  <c r="AZ118" i="14" s="1"/>
  <c r="N111" i="14"/>
  <c r="N122" i="14" s="1"/>
  <c r="BD113" i="14"/>
  <c r="BE113" i="14" s="1"/>
  <c r="BD115" i="14"/>
  <c r="BE115" i="14" s="1"/>
  <c r="BD119" i="14"/>
  <c r="BE119" i="14" s="1"/>
  <c r="BD103" i="14"/>
  <c r="BE103" i="14" s="1"/>
  <c r="N28" i="14"/>
  <c r="N30" i="14" s="1"/>
  <c r="BC3" i="14" s="1"/>
  <c r="M28" i="14"/>
  <c r="K90" i="14"/>
  <c r="F30" i="14"/>
  <c r="M49" i="14"/>
  <c r="M60" i="14" s="1"/>
  <c r="N61" i="14"/>
  <c r="BC34" i="14" s="1"/>
  <c r="K80" i="14"/>
  <c r="K91" i="14" s="1"/>
  <c r="C30" i="14"/>
  <c r="K18" i="14"/>
  <c r="K29" i="14" s="1"/>
  <c r="I61" i="14"/>
  <c r="I92" i="14"/>
  <c r="O80" i="14"/>
  <c r="O91" i="14" s="1"/>
  <c r="M80" i="14"/>
  <c r="M91" i="14" s="1"/>
  <c r="F92" i="14"/>
  <c r="K59" i="14"/>
  <c r="H61" i="14"/>
  <c r="X102" i="13"/>
  <c r="W104" i="13"/>
  <c r="BA101" i="13"/>
  <c r="N120" i="13"/>
  <c r="BA103" i="13"/>
  <c r="I111" i="13"/>
  <c r="I122" i="13" s="1"/>
  <c r="AB104" i="13"/>
  <c r="AB105" i="13"/>
  <c r="BA109" i="13"/>
  <c r="X103" i="13"/>
  <c r="AB103" i="13"/>
  <c r="AB107" i="13"/>
  <c r="AH108" i="13"/>
  <c r="AH103" i="13"/>
  <c r="AH102" i="13"/>
  <c r="AH104" i="13"/>
  <c r="AH110" i="13"/>
  <c r="R7" i="3"/>
  <c r="N101" i="13"/>
  <c r="M112" i="13"/>
  <c r="O114" i="13"/>
  <c r="O115" i="13"/>
  <c r="K108" i="13"/>
  <c r="K115" i="13"/>
  <c r="R120" i="13"/>
  <c r="R118" i="13"/>
  <c r="R116" i="13"/>
  <c r="AO120" i="13"/>
  <c r="Q120" i="13"/>
  <c r="AO118" i="13"/>
  <c r="Q118" i="13"/>
  <c r="R119" i="13"/>
  <c r="R117" i="13"/>
  <c r="R115" i="13"/>
  <c r="Q117" i="13"/>
  <c r="AO113" i="13"/>
  <c r="Q113" i="13"/>
  <c r="R110" i="13"/>
  <c r="AO119" i="13"/>
  <c r="AO116" i="13"/>
  <c r="AO115" i="13"/>
  <c r="Q115" i="13"/>
  <c r="R114" i="13"/>
  <c r="Q119" i="13"/>
  <c r="AO114" i="13"/>
  <c r="Q114" i="13"/>
  <c r="AO112" i="13"/>
  <c r="Q112" i="13"/>
  <c r="AO117" i="13"/>
  <c r="Q116" i="13"/>
  <c r="R113" i="13"/>
  <c r="AO110" i="13"/>
  <c r="R109" i="13"/>
  <c r="R107" i="13"/>
  <c r="R105" i="13"/>
  <c r="R112" i="13"/>
  <c r="AO109" i="13"/>
  <c r="Q109" i="13"/>
  <c r="R108" i="13"/>
  <c r="R106" i="13"/>
  <c r="Q104" i="13"/>
  <c r="K105" i="13"/>
  <c r="Q108" i="13"/>
  <c r="AV120" i="13"/>
  <c r="W120" i="13"/>
  <c r="AV118" i="13"/>
  <c r="W118" i="13"/>
  <c r="AV116" i="13"/>
  <c r="W116" i="13"/>
  <c r="X119" i="13"/>
  <c r="X117" i="13"/>
  <c r="AV119" i="13"/>
  <c r="W119" i="13"/>
  <c r="AV117" i="13"/>
  <c r="W117" i="13"/>
  <c r="AV115" i="13"/>
  <c r="W115" i="13"/>
  <c r="X120" i="13"/>
  <c r="X116" i="13"/>
  <c r="X114" i="13"/>
  <c r="X112" i="13"/>
  <c r="AV110" i="13"/>
  <c r="W110" i="13"/>
  <c r="X115" i="13"/>
  <c r="AV114" i="13"/>
  <c r="W114" i="13"/>
  <c r="AV112" i="13"/>
  <c r="X118" i="13"/>
  <c r="X113" i="13"/>
  <c r="AV109" i="13"/>
  <c r="W109" i="13"/>
  <c r="AV107" i="13"/>
  <c r="W107" i="13"/>
  <c r="AV105" i="13"/>
  <c r="W105" i="13"/>
  <c r="X108" i="13"/>
  <c r="AV113" i="13"/>
  <c r="AV108" i="13"/>
  <c r="W108" i="13"/>
  <c r="AV106" i="13"/>
  <c r="W106" i="13"/>
  <c r="I101" i="13"/>
  <c r="O101" i="13"/>
  <c r="AG101" i="13"/>
  <c r="BF101" i="13"/>
  <c r="M102" i="13"/>
  <c r="R102" i="13"/>
  <c r="W102" i="13"/>
  <c r="AV102" i="13"/>
  <c r="O103" i="13"/>
  <c r="AC103" i="13"/>
  <c r="AG103" i="13"/>
  <c r="BF103" i="13"/>
  <c r="M104" i="13"/>
  <c r="R104" i="13"/>
  <c r="X104" i="13"/>
  <c r="N105" i="13"/>
  <c r="AO105" i="13"/>
  <c r="K106" i="13"/>
  <c r="AO106" i="13"/>
  <c r="K107" i="13"/>
  <c r="AO107" i="13"/>
  <c r="AO108" i="13"/>
  <c r="Q110" i="13"/>
  <c r="H111" i="13"/>
  <c r="H122" i="13" s="1"/>
  <c r="W112" i="13"/>
  <c r="Q102" i="13"/>
  <c r="K104" i="13"/>
  <c r="AC119" i="13"/>
  <c r="AC117" i="13"/>
  <c r="AC115" i="13"/>
  <c r="BA119" i="13"/>
  <c r="AB119" i="13"/>
  <c r="BA117" i="13"/>
  <c r="AB117" i="13"/>
  <c r="AC120" i="13"/>
  <c r="AC118" i="13"/>
  <c r="AC116" i="13"/>
  <c r="BA118" i="13"/>
  <c r="BA116" i="13"/>
  <c r="BA115" i="13"/>
  <c r="AB114" i="13"/>
  <c r="BA112" i="13"/>
  <c r="AB112" i="13"/>
  <c r="AB118" i="13"/>
  <c r="BA114" i="13"/>
  <c r="AC113" i="13"/>
  <c r="BA120" i="13"/>
  <c r="AB116" i="13"/>
  <c r="AB115" i="13"/>
  <c r="BA113" i="13"/>
  <c r="AB113" i="13"/>
  <c r="AC112" i="13"/>
  <c r="AB110" i="13"/>
  <c r="AC108" i="13"/>
  <c r="AC106" i="13"/>
  <c r="AC104" i="13"/>
  <c r="AB120" i="13"/>
  <c r="AC114" i="13"/>
  <c r="BA110" i="13"/>
  <c r="BA108" i="13"/>
  <c r="AB108" i="13"/>
  <c r="AC109" i="13"/>
  <c r="AC107" i="13"/>
  <c r="AC105" i="13"/>
  <c r="K101" i="13"/>
  <c r="AO101" i="13"/>
  <c r="N102" i="13"/>
  <c r="AB102" i="13"/>
  <c r="BA102" i="13"/>
  <c r="K103" i="13"/>
  <c r="Q103" i="13"/>
  <c r="AO103" i="13"/>
  <c r="N104" i="13"/>
  <c r="O105" i="13"/>
  <c r="X105" i="13"/>
  <c r="BA105" i="13"/>
  <c r="X106" i="13"/>
  <c r="BA106" i="13"/>
  <c r="X107" i="13"/>
  <c r="BA107" i="13"/>
  <c r="X109" i="13"/>
  <c r="X110" i="13"/>
  <c r="K102" i="13"/>
  <c r="AO102" i="13"/>
  <c r="F101" i="13"/>
  <c r="BF119" i="13"/>
  <c r="AG119" i="13"/>
  <c r="BF117" i="13"/>
  <c r="AG117" i="13"/>
  <c r="BF115" i="13"/>
  <c r="AG115" i="13"/>
  <c r="AH120" i="13"/>
  <c r="AH118" i="13"/>
  <c r="BF120" i="13"/>
  <c r="AG120" i="13"/>
  <c r="BF118" i="13"/>
  <c r="AG118" i="13"/>
  <c r="BF116" i="13"/>
  <c r="AG116" i="13"/>
  <c r="BF114" i="13"/>
  <c r="AH117" i="13"/>
  <c r="AH113" i="13"/>
  <c r="BF109" i="13"/>
  <c r="BF113" i="13"/>
  <c r="AG113" i="13"/>
  <c r="AH119" i="13"/>
  <c r="AH114" i="13"/>
  <c r="AH112" i="13"/>
  <c r="AG114" i="13"/>
  <c r="AG110" i="13"/>
  <c r="BF108" i="13"/>
  <c r="AG108" i="13"/>
  <c r="BF106" i="13"/>
  <c r="AG106" i="13"/>
  <c r="BF104" i="13"/>
  <c r="AG104" i="13"/>
  <c r="AH115" i="13"/>
  <c r="BF112" i="13"/>
  <c r="BF110" i="13"/>
  <c r="AH109" i="13"/>
  <c r="AH116" i="13"/>
  <c r="AG112" i="13"/>
  <c r="AG109" i="13"/>
  <c r="BF107" i="13"/>
  <c r="AG107" i="13"/>
  <c r="BF105" i="13"/>
  <c r="AG105" i="13"/>
  <c r="G101" i="13"/>
  <c r="M101" i="13"/>
  <c r="W101" i="13"/>
  <c r="O102" i="13"/>
  <c r="AC102" i="13"/>
  <c r="AG102" i="13"/>
  <c r="BF102" i="13"/>
  <c r="M103" i="13"/>
  <c r="R103" i="13"/>
  <c r="W103" i="13"/>
  <c r="AV103" i="13"/>
  <c r="O104" i="13"/>
  <c r="AO104" i="13"/>
  <c r="AV104" i="13"/>
  <c r="BA104" i="13"/>
  <c r="Q105" i="13"/>
  <c r="AH105" i="13"/>
  <c r="Q106" i="13"/>
  <c r="AH106" i="13"/>
  <c r="Q107" i="13"/>
  <c r="AH107" i="13"/>
  <c r="AB109" i="13"/>
  <c r="O110" i="13"/>
  <c r="AC110" i="13"/>
  <c r="F123" i="13"/>
  <c r="W113" i="13"/>
  <c r="K119" i="13"/>
  <c r="M106" i="13"/>
  <c r="O107" i="13"/>
  <c r="M108" i="13"/>
  <c r="O109" i="13"/>
  <c r="K110" i="13"/>
  <c r="N116" i="13"/>
  <c r="N108" i="13"/>
  <c r="K109" i="13"/>
  <c r="K117" i="13"/>
  <c r="M105" i="13"/>
  <c r="O106" i="13"/>
  <c r="M107" i="13"/>
  <c r="O108" i="13"/>
  <c r="M109" i="13"/>
  <c r="I121" i="13"/>
  <c r="K112" i="13"/>
  <c r="N113" i="13"/>
  <c r="K114" i="13"/>
  <c r="O113" i="13"/>
  <c r="M114" i="13"/>
  <c r="K116" i="13"/>
  <c r="M110" i="13"/>
  <c r="H121" i="13"/>
  <c r="N112" i="13"/>
  <c r="K113" i="13"/>
  <c r="N114" i="13"/>
  <c r="N118" i="13"/>
  <c r="M115" i="13"/>
  <c r="O116" i="13"/>
  <c r="M117" i="13"/>
  <c r="O118" i="13"/>
  <c r="M119" i="13"/>
  <c r="O120" i="13"/>
  <c r="N117" i="13"/>
  <c r="K118" i="13"/>
  <c r="N119" i="13"/>
  <c r="K120" i="13"/>
  <c r="M116" i="13"/>
  <c r="O117" i="13"/>
  <c r="M118" i="13"/>
  <c r="O119" i="13"/>
  <c r="M120" i="13"/>
  <c r="R27" i="8"/>
  <c r="O20" i="3" s="1"/>
  <c r="S27" i="8"/>
  <c r="P20" i="3" s="1"/>
  <c r="T27" i="8"/>
  <c r="Q20" i="3" s="1"/>
  <c r="U27" i="8"/>
  <c r="R20" i="3" s="1"/>
  <c r="B17" i="25"/>
  <c r="A22" i="25"/>
  <c r="A21" i="25"/>
  <c r="A20" i="25"/>
  <c r="A19" i="25"/>
  <c r="M22" i="25"/>
  <c r="M21" i="25"/>
  <c r="K21" i="25"/>
  <c r="I21" i="25"/>
  <c r="G21" i="25"/>
  <c r="E21" i="25"/>
  <c r="C21" i="25"/>
  <c r="M20" i="25"/>
  <c r="K20" i="25"/>
  <c r="I20" i="25"/>
  <c r="G20" i="25"/>
  <c r="E20" i="25"/>
  <c r="C20" i="25"/>
  <c r="M19" i="25"/>
  <c r="K19" i="25"/>
  <c r="I19" i="25"/>
  <c r="G19" i="25"/>
  <c r="E19" i="25"/>
  <c r="C19" i="25"/>
  <c r="T12" i="25"/>
  <c r="S12" i="25"/>
  <c r="R12" i="25"/>
  <c r="O92" i="14" l="1"/>
  <c r="BD65" i="14" s="1"/>
  <c r="N92" i="14"/>
  <c r="BC65" i="14" s="1"/>
  <c r="AF48" i="26"/>
  <c r="U116" i="17" s="1"/>
  <c r="X22" i="28"/>
  <c r="Y18" i="28"/>
  <c r="Y14" i="28"/>
  <c r="AF38" i="26"/>
  <c r="U107" i="17" s="1"/>
  <c r="X12" i="28"/>
  <c r="Y8" i="28"/>
  <c r="AB48" i="26"/>
  <c r="U141" i="17" s="1"/>
  <c r="U22" i="28"/>
  <c r="V19" i="28"/>
  <c r="AB38" i="26"/>
  <c r="U132" i="17" s="1"/>
  <c r="U12" i="28"/>
  <c r="V9" i="28"/>
  <c r="AB30" i="26"/>
  <c r="U124" i="17" s="1"/>
  <c r="U4" i="28"/>
  <c r="V4" i="28" s="1"/>
  <c r="Z48" i="26"/>
  <c r="U91" i="17" s="1"/>
  <c r="T22" i="28"/>
  <c r="V22" i="28" s="1"/>
  <c r="V23" i="28" s="1"/>
  <c r="Z38" i="26"/>
  <c r="U82" i="17" s="1"/>
  <c r="T12" i="28"/>
  <c r="V12" i="28" s="1"/>
  <c r="M30" i="14"/>
  <c r="BB3" i="14" s="1"/>
  <c r="G123" i="13"/>
  <c r="AD48" i="26"/>
  <c r="I141" i="17" s="1"/>
  <c r="W22" i="28"/>
  <c r="AD38" i="26"/>
  <c r="I132" i="17" s="1"/>
  <c r="W12" i="28"/>
  <c r="Y12" i="28" s="1"/>
  <c r="Y13" i="28" s="1"/>
  <c r="Y24" i="28" s="1"/>
  <c r="L30" i="14"/>
  <c r="BA3" i="14" s="1"/>
  <c r="K30" i="14"/>
  <c r="K61" i="14"/>
  <c r="BA34" i="14" s="1"/>
  <c r="O61" i="14"/>
  <c r="BD34" i="14" s="1"/>
  <c r="AI6" i="5"/>
  <c r="M61" i="14"/>
  <c r="BB34" i="14" s="1"/>
  <c r="AI5" i="5"/>
  <c r="M92" i="14"/>
  <c r="BB65" i="14" s="1"/>
  <c r="O30" i="14"/>
  <c r="BD3" i="14" s="1"/>
  <c r="O123" i="14"/>
  <c r="BD96" i="14" s="1"/>
  <c r="R8" i="5" s="1"/>
  <c r="I123" i="13"/>
  <c r="AF30" i="26"/>
  <c r="U99" i="17" s="1"/>
  <c r="AF45" i="26"/>
  <c r="U113" i="17" s="1"/>
  <c r="AF46" i="26"/>
  <c r="U114" i="17" s="1"/>
  <c r="AF43" i="26"/>
  <c r="U111" i="17" s="1"/>
  <c r="AF34" i="26"/>
  <c r="U103" i="17" s="1"/>
  <c r="AF44" i="26"/>
  <c r="U112" i="17" s="1"/>
  <c r="AF41" i="26"/>
  <c r="U109" i="17" s="1"/>
  <c r="AF33" i="26"/>
  <c r="U102" i="17" s="1"/>
  <c r="AF35" i="26"/>
  <c r="U104" i="17" s="1"/>
  <c r="AF37" i="26"/>
  <c r="U106" i="17" s="1"/>
  <c r="AF42" i="26"/>
  <c r="U110" i="17" s="1"/>
  <c r="AF47" i="26"/>
  <c r="U115" i="17" s="1"/>
  <c r="AF40" i="26"/>
  <c r="U108" i="17" s="1"/>
  <c r="AF36" i="26"/>
  <c r="U105" i="17" s="1"/>
  <c r="AF31" i="26"/>
  <c r="U100" i="17" s="1"/>
  <c r="AF32" i="26"/>
  <c r="U101" i="17" s="1"/>
  <c r="AD32" i="26"/>
  <c r="I126" i="17" s="1"/>
  <c r="AD34" i="26"/>
  <c r="I128" i="17" s="1"/>
  <c r="AD40" i="26"/>
  <c r="I133" i="17" s="1"/>
  <c r="AD43" i="26"/>
  <c r="I136" i="17" s="1"/>
  <c r="AD44" i="26"/>
  <c r="I137" i="17" s="1"/>
  <c r="AD42" i="26"/>
  <c r="I135" i="17" s="1"/>
  <c r="AD46" i="26"/>
  <c r="I139" i="17" s="1"/>
  <c r="AD31" i="26"/>
  <c r="I125" i="17" s="1"/>
  <c r="AD35" i="26"/>
  <c r="I129" i="17" s="1"/>
  <c r="AD33" i="26"/>
  <c r="I127" i="17" s="1"/>
  <c r="AD30" i="26"/>
  <c r="I124" i="17" s="1"/>
  <c r="AD47" i="26"/>
  <c r="I140" i="17" s="1"/>
  <c r="AD41" i="26"/>
  <c r="I134" i="17" s="1"/>
  <c r="AD36" i="26"/>
  <c r="I130" i="17" s="1"/>
  <c r="AD45" i="26"/>
  <c r="I138" i="17" s="1"/>
  <c r="AB40" i="26"/>
  <c r="U133" i="17" s="1"/>
  <c r="AB32" i="26"/>
  <c r="U126" i="17" s="1"/>
  <c r="AB43" i="26"/>
  <c r="U136" i="17" s="1"/>
  <c r="AB33" i="26"/>
  <c r="U127" i="17" s="1"/>
  <c r="AB44" i="26"/>
  <c r="U137" i="17" s="1"/>
  <c r="AB47" i="26"/>
  <c r="U140" i="17" s="1"/>
  <c r="AB46" i="26"/>
  <c r="U139" i="17" s="1"/>
  <c r="AB42" i="26"/>
  <c r="U135" i="17" s="1"/>
  <c r="AB35" i="26"/>
  <c r="U129" i="17" s="1"/>
  <c r="AB36" i="26"/>
  <c r="U130" i="17" s="1"/>
  <c r="AB31" i="26"/>
  <c r="U125" i="17" s="1"/>
  <c r="AB34" i="26"/>
  <c r="U128" i="17" s="1"/>
  <c r="AB45" i="26"/>
  <c r="U138" i="17" s="1"/>
  <c r="Z43" i="26"/>
  <c r="U86" i="17" s="1"/>
  <c r="Z47" i="26"/>
  <c r="U90" i="17" s="1"/>
  <c r="Z46" i="26"/>
  <c r="U89" i="17" s="1"/>
  <c r="Z45" i="26"/>
  <c r="U88" i="17" s="1"/>
  <c r="Z30" i="26"/>
  <c r="U74" i="17" s="1"/>
  <c r="Z41" i="26"/>
  <c r="U84" i="17" s="1"/>
  <c r="Z37" i="26"/>
  <c r="U81" i="17" s="1"/>
  <c r="Z42" i="26"/>
  <c r="U85" i="17" s="1"/>
  <c r="Z36" i="26"/>
  <c r="U80" i="17" s="1"/>
  <c r="Z31" i="26"/>
  <c r="U75" i="17" s="1"/>
  <c r="Z34" i="26"/>
  <c r="U78" i="17" s="1"/>
  <c r="Z33" i="26"/>
  <c r="U77" i="17" s="1"/>
  <c r="Z35" i="26"/>
  <c r="U79" i="17" s="1"/>
  <c r="Z40" i="26"/>
  <c r="U83" i="17" s="1"/>
  <c r="Z32" i="26"/>
  <c r="U76" i="17" s="1"/>
  <c r="AG12" i="5"/>
  <c r="AI10" i="5"/>
  <c r="AI21" i="5"/>
  <c r="AI9" i="5"/>
  <c r="AI22" i="5"/>
  <c r="AG5" i="5"/>
  <c r="AG21" i="5"/>
  <c r="AA111" i="14"/>
  <c r="U117" i="13"/>
  <c r="V117" i="13" s="1"/>
  <c r="AK112" i="13"/>
  <c r="AL112" i="13" s="1"/>
  <c r="AI15" i="5"/>
  <c r="AG11" i="5"/>
  <c r="V121" i="14"/>
  <c r="AG20" i="5"/>
  <c r="AT121" i="14"/>
  <c r="AG19" i="5"/>
  <c r="AF121" i="14"/>
  <c r="V111" i="14"/>
  <c r="AG18" i="5"/>
  <c r="AI17" i="5"/>
  <c r="AL111" i="14"/>
  <c r="AL121" i="14"/>
  <c r="BD103" i="13"/>
  <c r="BE103" i="13" s="1"/>
  <c r="AG4" i="5"/>
  <c r="AU121" i="14"/>
  <c r="AG14" i="5"/>
  <c r="AF111" i="14"/>
  <c r="O7" i="25"/>
  <c r="O13" i="25" s="1"/>
  <c r="Z104" i="13"/>
  <c r="AA104" i="13" s="1"/>
  <c r="AA121" i="14"/>
  <c r="AG6" i="5"/>
  <c r="AI8" i="5"/>
  <c r="AI19" i="5"/>
  <c r="AG16" i="5"/>
  <c r="AI12" i="5"/>
  <c r="AG17" i="5"/>
  <c r="AG10" i="5"/>
  <c r="AI11" i="5"/>
  <c r="N7" i="25"/>
  <c r="N13" i="25" s="1"/>
  <c r="AY107" i="13"/>
  <c r="AZ107" i="13" s="1"/>
  <c r="AI18" i="5"/>
  <c r="Q7" i="25"/>
  <c r="Q13" i="25" s="1"/>
  <c r="AI4" i="5"/>
  <c r="AG15" i="5"/>
  <c r="AG7" i="5"/>
  <c r="AG9" i="5"/>
  <c r="AG22" i="5"/>
  <c r="P7" i="25"/>
  <c r="P13" i="25" s="1"/>
  <c r="BJ121" i="14"/>
  <c r="BD111" i="14"/>
  <c r="BD122" i="14" s="1"/>
  <c r="K123" i="14"/>
  <c r="BA96" i="14" s="1"/>
  <c r="AU111" i="14"/>
  <c r="AU122" i="14" s="1"/>
  <c r="BI111" i="14"/>
  <c r="BI122" i="14" s="1"/>
  <c r="BI121" i="14"/>
  <c r="BE111" i="14"/>
  <c r="BE122" i="14" s="1"/>
  <c r="M123" i="14"/>
  <c r="BB96" i="14" s="1"/>
  <c r="AZ111" i="14"/>
  <c r="AZ122" i="14" s="1"/>
  <c r="AT111" i="14"/>
  <c r="AT122" i="14" s="1"/>
  <c r="AZ121" i="14"/>
  <c r="BD121" i="14"/>
  <c r="BE112" i="14"/>
  <c r="AY111" i="14"/>
  <c r="AY122" i="14" s="1"/>
  <c r="AY121" i="14"/>
  <c r="N123" i="14"/>
  <c r="BC96" i="14" s="1"/>
  <c r="BJ111" i="14"/>
  <c r="BJ122" i="14" s="1"/>
  <c r="K92" i="14"/>
  <c r="BA65" i="14" s="1"/>
  <c r="U104" i="13"/>
  <c r="V104" i="13" s="1"/>
  <c r="AK103" i="13"/>
  <c r="AL103" i="13" s="1"/>
  <c r="BD109" i="13"/>
  <c r="BE109" i="13" s="1"/>
  <c r="AE107" i="13"/>
  <c r="AF107" i="13" s="1"/>
  <c r="BI103" i="13"/>
  <c r="BJ103" i="13" s="1"/>
  <c r="AY104" i="13"/>
  <c r="AZ104" i="13" s="1"/>
  <c r="AK104" i="13"/>
  <c r="AL104" i="13" s="1"/>
  <c r="BD108" i="13"/>
  <c r="BE108" i="13" s="1"/>
  <c r="BD113" i="13"/>
  <c r="BE113" i="13" s="1"/>
  <c r="AE106" i="13"/>
  <c r="AF106" i="13" s="1"/>
  <c r="BI102" i="13"/>
  <c r="BJ102" i="13" s="1"/>
  <c r="AY106" i="13"/>
  <c r="AZ106" i="13" s="1"/>
  <c r="AY105" i="13"/>
  <c r="AZ105" i="13" s="1"/>
  <c r="BI115" i="13"/>
  <c r="BJ115" i="13" s="1"/>
  <c r="U108" i="13"/>
  <c r="V108" i="13" s="1"/>
  <c r="AK102" i="13"/>
  <c r="AL102" i="13" s="1"/>
  <c r="Z105" i="13"/>
  <c r="AA105" i="13" s="1"/>
  <c r="AE105" i="13"/>
  <c r="AF105" i="13" s="1"/>
  <c r="Z117" i="13"/>
  <c r="AA117" i="13" s="1"/>
  <c r="AE118" i="13"/>
  <c r="AF118" i="13" s="1"/>
  <c r="Z120" i="13"/>
  <c r="AA120" i="13" s="1"/>
  <c r="AK109" i="13"/>
  <c r="AL109" i="13" s="1"/>
  <c r="Z107" i="13"/>
  <c r="AA107" i="13" s="1"/>
  <c r="AE109" i="13"/>
  <c r="AF109" i="13" s="1"/>
  <c r="U102" i="13"/>
  <c r="V102" i="13" s="1"/>
  <c r="AE110" i="13"/>
  <c r="AF110" i="13" s="1"/>
  <c r="AE116" i="13"/>
  <c r="AF116" i="13" s="1"/>
  <c r="AT103" i="13"/>
  <c r="AU103" i="13" s="1"/>
  <c r="BD102" i="13"/>
  <c r="BE102" i="13" s="1"/>
  <c r="AK108" i="13"/>
  <c r="AL108" i="13" s="1"/>
  <c r="BI110" i="13"/>
  <c r="BJ110" i="13" s="1"/>
  <c r="O121" i="13"/>
  <c r="M121" i="13"/>
  <c r="AY109" i="13"/>
  <c r="AZ109" i="13" s="1"/>
  <c r="AE102" i="13"/>
  <c r="AF102" i="13" s="1"/>
  <c r="AE115" i="13"/>
  <c r="AF115" i="13" s="1"/>
  <c r="AE117" i="13"/>
  <c r="AF117" i="13" s="1"/>
  <c r="BD120" i="13"/>
  <c r="BE120" i="13" s="1"/>
  <c r="BD115" i="13"/>
  <c r="BE115" i="13" s="1"/>
  <c r="BD119" i="13"/>
  <c r="BE119" i="13" s="1"/>
  <c r="AE104" i="13"/>
  <c r="AF104" i="13" s="1"/>
  <c r="Z108" i="13"/>
  <c r="AA108" i="13" s="1"/>
  <c r="AY108" i="13"/>
  <c r="AZ108" i="13" s="1"/>
  <c r="Z106" i="13"/>
  <c r="AA106" i="13" s="1"/>
  <c r="Z109" i="13"/>
  <c r="AA109" i="13" s="1"/>
  <c r="Z113" i="13"/>
  <c r="AA113" i="13" s="1"/>
  <c r="Z115" i="13"/>
  <c r="AA115" i="13" s="1"/>
  <c r="AY119" i="13"/>
  <c r="AZ119" i="13" s="1"/>
  <c r="Z118" i="13"/>
  <c r="AA118" i="13" s="1"/>
  <c r="U114" i="13"/>
  <c r="V114" i="13" s="1"/>
  <c r="U119" i="13"/>
  <c r="V119" i="13" s="1"/>
  <c r="U116" i="13"/>
  <c r="V116" i="13" s="1"/>
  <c r="K111" i="13"/>
  <c r="K122" i="13" s="1"/>
  <c r="AE108" i="13"/>
  <c r="AF108" i="13" s="1"/>
  <c r="AK115" i="13"/>
  <c r="AL115" i="13" s="1"/>
  <c r="AE120" i="13"/>
  <c r="AF120" i="13" s="1"/>
  <c r="BD114" i="13"/>
  <c r="BE114" i="13" s="1"/>
  <c r="BD118" i="13"/>
  <c r="BE118" i="13" s="1"/>
  <c r="AY115" i="13"/>
  <c r="AZ115" i="13" s="1"/>
  <c r="AY118" i="13"/>
  <c r="AZ118" i="13" s="1"/>
  <c r="AY112" i="13"/>
  <c r="AZ112" i="13" s="1"/>
  <c r="Z119" i="13"/>
  <c r="AA119" i="13" s="1"/>
  <c r="AK114" i="13"/>
  <c r="AL114" i="13" s="1"/>
  <c r="AK119" i="13"/>
  <c r="AL119" i="13" s="1"/>
  <c r="BI119" i="13"/>
  <c r="BJ119" i="13" s="1"/>
  <c r="BI113" i="13"/>
  <c r="BJ113" i="13" s="1"/>
  <c r="AK116" i="13"/>
  <c r="AL116" i="13" s="1"/>
  <c r="AE113" i="13"/>
  <c r="AF113" i="13" s="1"/>
  <c r="BD107" i="13"/>
  <c r="BE107" i="13" s="1"/>
  <c r="BD105" i="13"/>
  <c r="BE105" i="13" s="1"/>
  <c r="AE114" i="13"/>
  <c r="AF114" i="13" s="1"/>
  <c r="AE119" i="13"/>
  <c r="AF119" i="13" s="1"/>
  <c r="X21" i="26" s="1"/>
  <c r="W48" i="17" s="1"/>
  <c r="Z103" i="13"/>
  <c r="AA103" i="13" s="1"/>
  <c r="AK105" i="13"/>
  <c r="AL105" i="13" s="1"/>
  <c r="AK113" i="13"/>
  <c r="AL113" i="13" s="1"/>
  <c r="AK117" i="13"/>
  <c r="AL117" i="13" s="1"/>
  <c r="AE103" i="13"/>
  <c r="AF103" i="13" s="1"/>
  <c r="U107" i="13"/>
  <c r="V107" i="13" s="1"/>
  <c r="U103" i="13"/>
  <c r="V103" i="13" s="1"/>
  <c r="AT113" i="13"/>
  <c r="AU113" i="13" s="1"/>
  <c r="U105" i="13"/>
  <c r="V105" i="13" s="1"/>
  <c r="U7" i="26" s="1"/>
  <c r="W10" i="17" s="1"/>
  <c r="U109" i="13"/>
  <c r="V109" i="13" s="1"/>
  <c r="AT114" i="13"/>
  <c r="AU114" i="13" s="1"/>
  <c r="U120" i="13"/>
  <c r="V120" i="13" s="1"/>
  <c r="U118" i="13"/>
  <c r="V118" i="13" s="1"/>
  <c r="U106" i="13"/>
  <c r="V106" i="13" s="1"/>
  <c r="U110" i="13"/>
  <c r="V110" i="13" s="1"/>
  <c r="BD116" i="13"/>
  <c r="BE116" i="13" s="1"/>
  <c r="AY114" i="13"/>
  <c r="AZ114" i="13" s="1"/>
  <c r="AT106" i="13"/>
  <c r="AU106" i="13" s="1"/>
  <c r="N121" i="13"/>
  <c r="AK107" i="13"/>
  <c r="AL107" i="13" s="1"/>
  <c r="AK110" i="13"/>
  <c r="AL110" i="13" s="1"/>
  <c r="BI114" i="13"/>
  <c r="BJ114" i="13" s="1"/>
  <c r="BI118" i="13"/>
  <c r="BJ118" i="13" s="1"/>
  <c r="AY102" i="13"/>
  <c r="BI117" i="13"/>
  <c r="BJ117" i="13" s="1"/>
  <c r="BI108" i="13"/>
  <c r="BJ108" i="13" s="1"/>
  <c r="AT102" i="13"/>
  <c r="Z102" i="13"/>
  <c r="AA102" i="13" s="1"/>
  <c r="AY113" i="13"/>
  <c r="AZ113" i="13" s="1"/>
  <c r="Z116" i="13"/>
  <c r="AA116" i="13" s="1"/>
  <c r="AT105" i="13"/>
  <c r="AU105" i="13" s="1"/>
  <c r="AT109" i="13"/>
  <c r="AU109" i="13" s="1"/>
  <c r="U115" i="13"/>
  <c r="V115" i="13" s="1"/>
  <c r="U113" i="13"/>
  <c r="V113" i="13" s="1"/>
  <c r="U15" i="26" s="1"/>
  <c r="W17" i="17" s="1"/>
  <c r="AT117" i="13"/>
  <c r="AU117" i="13" s="1"/>
  <c r="AT118" i="13"/>
  <c r="AU118" i="13" s="1"/>
  <c r="AG20" i="3" s="1"/>
  <c r="BD104" i="13"/>
  <c r="BE104" i="13" s="1"/>
  <c r="BD106" i="13"/>
  <c r="BE106" i="13" s="1"/>
  <c r="BD110" i="13"/>
  <c r="BE110" i="13" s="1"/>
  <c r="BD117" i="13"/>
  <c r="BE117" i="13" s="1"/>
  <c r="BI109" i="13"/>
  <c r="BJ109" i="13" s="1"/>
  <c r="AY110" i="13"/>
  <c r="AZ110" i="13" s="1"/>
  <c r="AY117" i="13"/>
  <c r="AZ117" i="13" s="1"/>
  <c r="AT108" i="13"/>
  <c r="AU108" i="13" s="1"/>
  <c r="AT112" i="13"/>
  <c r="H123" i="13"/>
  <c r="K121" i="13"/>
  <c r="O111" i="13"/>
  <c r="O122" i="13" s="1"/>
  <c r="BI112" i="13"/>
  <c r="AK120" i="13"/>
  <c r="AL120" i="13" s="1"/>
  <c r="AT104" i="13"/>
  <c r="AU104" i="13" s="1"/>
  <c r="N111" i="13"/>
  <c r="N122" i="13" s="1"/>
  <c r="BI104" i="13"/>
  <c r="BJ104" i="13" s="1"/>
  <c r="BI107" i="13"/>
  <c r="BJ107" i="13" s="1"/>
  <c r="AK106" i="13"/>
  <c r="AL106" i="13" s="1"/>
  <c r="BI116" i="13"/>
  <c r="BJ116" i="13" s="1"/>
  <c r="AK118" i="13"/>
  <c r="AL118" i="13" s="1"/>
  <c r="BI120" i="13"/>
  <c r="BJ120" i="13" s="1"/>
  <c r="BD112" i="13"/>
  <c r="AE112" i="13"/>
  <c r="AF112" i="13" s="1"/>
  <c r="Z112" i="13"/>
  <c r="AA112" i="13" s="1"/>
  <c r="BI106" i="13"/>
  <c r="BJ106" i="13" s="1"/>
  <c r="BI105" i="13"/>
  <c r="BJ105" i="13" s="1"/>
  <c r="M111" i="13"/>
  <c r="M122" i="13" s="1"/>
  <c r="AY120" i="13"/>
  <c r="AZ120" i="13" s="1"/>
  <c r="AY116" i="13"/>
  <c r="AZ116" i="13" s="1"/>
  <c r="Z114" i="13"/>
  <c r="AA114" i="13" s="1"/>
  <c r="Z110" i="13"/>
  <c r="AA110" i="13" s="1"/>
  <c r="AY103" i="13"/>
  <c r="AZ103" i="13" s="1"/>
  <c r="AT107" i="13"/>
  <c r="AU107" i="13" s="1"/>
  <c r="U112" i="13"/>
  <c r="V112" i="13" s="1"/>
  <c r="AT110" i="13"/>
  <c r="AU110" i="13" s="1"/>
  <c r="AT115" i="13"/>
  <c r="AU115" i="13" s="1"/>
  <c r="AT119" i="13"/>
  <c r="AU119" i="13" s="1"/>
  <c r="AT116" i="13"/>
  <c r="AU116" i="13" s="1"/>
  <c r="AT120" i="13"/>
  <c r="AU120" i="13" s="1"/>
  <c r="Y22" i="28" l="1"/>
  <c r="Y23" i="28" s="1"/>
  <c r="AF49" i="26"/>
  <c r="X23" i="28"/>
  <c r="AF39" i="26"/>
  <c r="X13" i="28"/>
  <c r="AB49" i="26"/>
  <c r="U23" i="28"/>
  <c r="V13" i="28"/>
  <c r="V24" i="28" s="1"/>
  <c r="V25" i="28" s="1"/>
  <c r="AB39" i="26"/>
  <c r="U13" i="28"/>
  <c r="Z49" i="26"/>
  <c r="T23" i="28"/>
  <c r="Z39" i="26"/>
  <c r="T13" i="28"/>
  <c r="AI12" i="3"/>
  <c r="Y25" i="28"/>
  <c r="AD49" i="26"/>
  <c r="W23" i="28"/>
  <c r="AD39" i="26"/>
  <c r="W13" i="28"/>
  <c r="V12" i="15"/>
  <c r="V15" i="15" s="1"/>
  <c r="T53" i="11"/>
  <c r="BD97" i="14"/>
  <c r="U20" i="26"/>
  <c r="W22" i="17" s="1"/>
  <c r="U6" i="26"/>
  <c r="W9" i="17" s="1"/>
  <c r="AG9" i="3"/>
  <c r="BB97" i="14"/>
  <c r="P8" i="5"/>
  <c r="R53" i="11" s="1"/>
  <c r="BC97" i="14"/>
  <c r="Q8" i="5"/>
  <c r="S53" i="11" s="1"/>
  <c r="BA97" i="14"/>
  <c r="O8" i="5"/>
  <c r="Q53" i="11" s="1"/>
  <c r="R9" i="5"/>
  <c r="U11" i="26"/>
  <c r="W14" i="17" s="1"/>
  <c r="X15" i="26"/>
  <c r="W42" i="17" s="1"/>
  <c r="X17" i="26"/>
  <c r="W44" i="17" s="1"/>
  <c r="X12" i="26"/>
  <c r="W40" i="17" s="1"/>
  <c r="U22" i="26"/>
  <c r="W24" i="17" s="1"/>
  <c r="X22" i="26"/>
  <c r="W49" i="17" s="1"/>
  <c r="X11" i="26"/>
  <c r="W39" i="17" s="1"/>
  <c r="X20" i="26"/>
  <c r="W47" i="17" s="1"/>
  <c r="U9" i="26"/>
  <c r="W12" i="17" s="1"/>
  <c r="U16" i="26"/>
  <c r="W18" i="17" s="1"/>
  <c r="U19" i="26"/>
  <c r="W21" i="17" s="1"/>
  <c r="U8" i="26"/>
  <c r="W11" i="17" s="1"/>
  <c r="U17" i="26"/>
  <c r="W19" i="17" s="1"/>
  <c r="X9" i="26"/>
  <c r="W37" i="17" s="1"/>
  <c r="X4" i="26"/>
  <c r="W32" i="17" s="1"/>
  <c r="X18" i="26"/>
  <c r="W45" i="17" s="1"/>
  <c r="X7" i="26"/>
  <c r="W35" i="17" s="1"/>
  <c r="X8" i="26"/>
  <c r="W36" i="17" s="1"/>
  <c r="X5" i="26"/>
  <c r="W33" i="17" s="1"/>
  <c r="X6" i="26"/>
  <c r="W34" i="17" s="1"/>
  <c r="X19" i="26"/>
  <c r="W46" i="17" s="1"/>
  <c r="X14" i="26"/>
  <c r="W41" i="17" s="1"/>
  <c r="X16" i="26"/>
  <c r="W43" i="17" s="1"/>
  <c r="X10" i="26"/>
  <c r="W38" i="17" s="1"/>
  <c r="U4" i="26"/>
  <c r="W7" i="17" s="1"/>
  <c r="U18" i="26"/>
  <c r="W20" i="17" s="1"/>
  <c r="U14" i="26"/>
  <c r="W16" i="17" s="1"/>
  <c r="U12" i="26"/>
  <c r="W15" i="17" s="1"/>
  <c r="U5" i="26"/>
  <c r="W8" i="17" s="1"/>
  <c r="U21" i="26"/>
  <c r="W23" i="17" s="1"/>
  <c r="U10" i="26"/>
  <c r="W13" i="17" s="1"/>
  <c r="AU123" i="14"/>
  <c r="O6" i="5" s="1"/>
  <c r="AT123" i="14"/>
  <c r="V122" i="14"/>
  <c r="T24" i="28" s="1"/>
  <c r="AL122" i="14"/>
  <c r="X24" i="28" s="1"/>
  <c r="AA122" i="14"/>
  <c r="U24" i="28" s="1"/>
  <c r="AF122" i="14"/>
  <c r="W24" i="28" s="1"/>
  <c r="AG22" i="3"/>
  <c r="BI123" i="14"/>
  <c r="AG7" i="3"/>
  <c r="AG16" i="3"/>
  <c r="BD123" i="14"/>
  <c r="AI5" i="3"/>
  <c r="AI13" i="5"/>
  <c r="AI24" i="5" s="1"/>
  <c r="AG13" i="5"/>
  <c r="AG24" i="5" s="1"/>
  <c r="AG10" i="3"/>
  <c r="AG15" i="3"/>
  <c r="BE121" i="14"/>
  <c r="BE123" i="14" s="1"/>
  <c r="Q6" i="5" s="1"/>
  <c r="AI14" i="5"/>
  <c r="AI23" i="5" s="1"/>
  <c r="AY123" i="14"/>
  <c r="AG23" i="5"/>
  <c r="AG12" i="3"/>
  <c r="AG5" i="3"/>
  <c r="AZ123" i="14"/>
  <c r="P6" i="5" s="1"/>
  <c r="AG11" i="3"/>
  <c r="AG18" i="3"/>
  <c r="AG6" i="3"/>
  <c r="AI17" i="3"/>
  <c r="AI11" i="3"/>
  <c r="BJ123" i="14"/>
  <c r="R6" i="5" s="1"/>
  <c r="AI8" i="3"/>
  <c r="AI7" i="3"/>
  <c r="AI20" i="3"/>
  <c r="AI22" i="3"/>
  <c r="AI6" i="3"/>
  <c r="AI9" i="3"/>
  <c r="AI16" i="3"/>
  <c r="AI4" i="3"/>
  <c r="AI15" i="3"/>
  <c r="AI19" i="3"/>
  <c r="AI18" i="3"/>
  <c r="AI21" i="3"/>
  <c r="AI10" i="3"/>
  <c r="AG19" i="3"/>
  <c r="AG21" i="3"/>
  <c r="AG8" i="3"/>
  <c r="AG17" i="3"/>
  <c r="AA111" i="13"/>
  <c r="AA122" i="13" s="1"/>
  <c r="O123" i="13"/>
  <c r="BD96" i="13" s="1"/>
  <c r="AF121" i="13"/>
  <c r="M123" i="13"/>
  <c r="BB96" i="13" s="1"/>
  <c r="K123" i="13"/>
  <c r="AF111" i="13"/>
  <c r="AA121" i="13"/>
  <c r="AL121" i="13"/>
  <c r="AL111" i="13"/>
  <c r="AL122" i="13" s="1"/>
  <c r="V111" i="13"/>
  <c r="V122" i="13" s="1"/>
  <c r="V121" i="13"/>
  <c r="AY111" i="13"/>
  <c r="AY122" i="13" s="1"/>
  <c r="AZ102" i="13"/>
  <c r="AZ111" i="13" s="1"/>
  <c r="AZ122" i="13" s="1"/>
  <c r="BJ111" i="13"/>
  <c r="BJ122" i="13" s="1"/>
  <c r="AT111" i="13"/>
  <c r="AT122" i="13" s="1"/>
  <c r="AU102" i="13"/>
  <c r="N123" i="13"/>
  <c r="BC96" i="13" s="1"/>
  <c r="BE111" i="13"/>
  <c r="BE122" i="13" s="1"/>
  <c r="AZ121" i="13"/>
  <c r="BD121" i="13"/>
  <c r="BE112" i="13"/>
  <c r="BI121" i="13"/>
  <c r="BJ112" i="13"/>
  <c r="BJ121" i="13" s="1"/>
  <c r="AT121" i="13"/>
  <c r="AU112" i="13"/>
  <c r="AY121" i="13"/>
  <c r="BD111" i="13"/>
  <c r="BD122" i="13" s="1"/>
  <c r="BI111" i="13"/>
  <c r="BI122" i="13" s="1"/>
  <c r="S6" i="11" l="1"/>
  <c r="Q4" i="25" s="1"/>
  <c r="S6" i="27"/>
  <c r="P6" i="11"/>
  <c r="N4" i="25" s="1"/>
  <c r="P6" i="27"/>
  <c r="R6" i="11"/>
  <c r="P4" i="25" s="1"/>
  <c r="R6" i="27"/>
  <c r="Q6" i="11"/>
  <c r="O4" i="25" s="1"/>
  <c r="Q6" i="27"/>
  <c r="BC97" i="13"/>
  <c r="Q8" i="3"/>
  <c r="S52" i="11" s="1"/>
  <c r="S54" i="11" s="1"/>
  <c r="BB97" i="13"/>
  <c r="P8" i="3"/>
  <c r="R52" i="11" s="1"/>
  <c r="R54" i="11" s="1"/>
  <c r="S12" i="15"/>
  <c r="S15" i="15" s="1"/>
  <c r="O9" i="5"/>
  <c r="T12" i="15"/>
  <c r="T15" i="15" s="1"/>
  <c r="P9" i="5"/>
  <c r="U12" i="15"/>
  <c r="U15" i="15" s="1"/>
  <c r="Q9" i="5"/>
  <c r="BD97" i="13"/>
  <c r="R8" i="3"/>
  <c r="T52" i="11" s="1"/>
  <c r="T54" i="11" s="1"/>
  <c r="U13" i="26"/>
  <c r="U24" i="26" s="1"/>
  <c r="U23" i="26"/>
  <c r="X13" i="26"/>
  <c r="X24" i="26" s="1"/>
  <c r="AL123" i="14"/>
  <c r="AF50" i="26"/>
  <c r="AF123" i="14"/>
  <c r="AD50" i="26"/>
  <c r="X23" i="26"/>
  <c r="AA123" i="14"/>
  <c r="AB50" i="26"/>
  <c r="V123" i="14"/>
  <c r="Z50" i="26"/>
  <c r="AI25" i="5"/>
  <c r="R16" i="11" s="1"/>
  <c r="P20" i="25" s="1"/>
  <c r="AF122" i="13"/>
  <c r="AF123" i="13" s="1"/>
  <c r="AG25" i="5"/>
  <c r="P16" i="11" s="1"/>
  <c r="N20" i="25" s="1"/>
  <c r="AI13" i="3"/>
  <c r="AI24" i="3" s="1"/>
  <c r="BE121" i="13"/>
  <c r="BE123" i="13" s="1"/>
  <c r="Q6" i="3" s="1"/>
  <c r="AI14" i="3"/>
  <c r="AI23" i="3" s="1"/>
  <c r="AU121" i="13"/>
  <c r="AG14" i="3"/>
  <c r="AG23" i="3" s="1"/>
  <c r="AU111" i="13"/>
  <c r="AU122" i="13" s="1"/>
  <c r="AG4" i="3"/>
  <c r="AG13" i="3" s="1"/>
  <c r="AG24" i="3" s="1"/>
  <c r="AA123" i="13"/>
  <c r="BA96" i="13"/>
  <c r="BD123" i="13"/>
  <c r="AL123" i="13"/>
  <c r="V123" i="13"/>
  <c r="BI123" i="13"/>
  <c r="AY123" i="13"/>
  <c r="AT123" i="13"/>
  <c r="BJ123" i="13"/>
  <c r="R6" i="3" s="1"/>
  <c r="AZ123" i="13"/>
  <c r="P6" i="3" s="1"/>
  <c r="AF51" i="26" l="1"/>
  <c r="X25" i="28"/>
  <c r="AB51" i="26"/>
  <c r="U25" i="28"/>
  <c r="Z51" i="26"/>
  <c r="T25" i="28"/>
  <c r="S5" i="11"/>
  <c r="S7" i="11" s="1"/>
  <c r="S5" i="27"/>
  <c r="S7" i="27" s="1"/>
  <c r="R5" i="11"/>
  <c r="R7" i="11" s="1"/>
  <c r="R5" i="27"/>
  <c r="R7" i="27" s="1"/>
  <c r="AD51" i="26"/>
  <c r="W25" i="28"/>
  <c r="Q5" i="11"/>
  <c r="O3" i="25" s="1"/>
  <c r="Q5" i="27"/>
  <c r="Q7" i="27" s="1"/>
  <c r="U6" i="15"/>
  <c r="Q9" i="3"/>
  <c r="V6" i="15"/>
  <c r="R9" i="3"/>
  <c r="T6" i="15"/>
  <c r="P9" i="3"/>
  <c r="BA97" i="13"/>
  <c r="O8" i="3"/>
  <c r="Q52" i="11" s="1"/>
  <c r="Q54" i="11" s="1"/>
  <c r="U25" i="26"/>
  <c r="X25" i="26"/>
  <c r="AI25" i="3"/>
  <c r="AU123" i="13"/>
  <c r="O6" i="3" s="1"/>
  <c r="Q7" i="11"/>
  <c r="AG25" i="3"/>
  <c r="G8" i="21"/>
  <c r="G13" i="21"/>
  <c r="G12" i="21"/>
  <c r="G9" i="21"/>
  <c r="Q3" i="25" l="1"/>
  <c r="P3" i="25"/>
  <c r="R15" i="11"/>
  <c r="P19" i="25" s="1"/>
  <c r="R15" i="27"/>
  <c r="P5" i="11"/>
  <c r="P7" i="11" s="1"/>
  <c r="N5" i="25" s="1"/>
  <c r="P5" i="27"/>
  <c r="P7" i="27" s="1"/>
  <c r="P15" i="11"/>
  <c r="N19" i="25" s="1"/>
  <c r="P15" i="27"/>
  <c r="V18" i="15"/>
  <c r="V9" i="15"/>
  <c r="V21" i="15" s="1"/>
  <c r="S6" i="15"/>
  <c r="O9" i="3"/>
  <c r="T18" i="15"/>
  <c r="T9" i="15"/>
  <c r="T21" i="15" s="1"/>
  <c r="U18" i="15"/>
  <c r="U9" i="15"/>
  <c r="U21" i="15" s="1"/>
  <c r="G16" i="21"/>
  <c r="H16" i="21" s="1"/>
  <c r="K16" i="21"/>
  <c r="J16" i="21" s="1"/>
  <c r="R17" i="11"/>
  <c r="P21" i="25" s="1"/>
  <c r="Q5" i="25"/>
  <c r="O5" i="25"/>
  <c r="P5" i="25"/>
  <c r="Q4" i="8"/>
  <c r="O64" i="14" s="1"/>
  <c r="P4" i="8"/>
  <c r="N64" i="14" s="1"/>
  <c r="O4" i="8"/>
  <c r="M64" i="14" s="1"/>
  <c r="N4" i="8"/>
  <c r="K64" i="14" s="1"/>
  <c r="M4" i="8"/>
  <c r="O33" i="14" s="1"/>
  <c r="L4" i="8"/>
  <c r="N33" i="14" s="1"/>
  <c r="K4" i="8"/>
  <c r="M33" i="14" s="1"/>
  <c r="J4" i="8"/>
  <c r="K33" i="14" s="1"/>
  <c r="I4" i="8"/>
  <c r="O2" i="14" s="1"/>
  <c r="H4" i="8"/>
  <c r="N2" i="14" s="1"/>
  <c r="G4" i="8"/>
  <c r="M2" i="14" s="1"/>
  <c r="F4" i="8"/>
  <c r="L5" i="21"/>
  <c r="J5" i="21"/>
  <c r="H5" i="21"/>
  <c r="F5" i="21"/>
  <c r="D5" i="21"/>
  <c r="B5" i="21"/>
  <c r="Q5" i="8"/>
  <c r="P5" i="8"/>
  <c r="O5" i="8"/>
  <c r="N5" i="8"/>
  <c r="M5" i="8"/>
  <c r="L5" i="8"/>
  <c r="K5" i="8"/>
  <c r="J5" i="8"/>
  <c r="I5" i="8"/>
  <c r="H5" i="8"/>
  <c r="G5" i="8"/>
  <c r="F5" i="8"/>
  <c r="N3" i="25" l="1"/>
  <c r="P17" i="11"/>
  <c r="N21" i="25" s="1"/>
  <c r="K2" i="14"/>
  <c r="L2" i="14"/>
  <c r="L8" i="14" s="1"/>
  <c r="K3" i="14"/>
  <c r="AP27" i="14" s="1"/>
  <c r="AQ27" i="14" s="1"/>
  <c r="AS27" i="14" s="1"/>
  <c r="L3" i="14"/>
  <c r="K34" i="14"/>
  <c r="I51" i="11"/>
  <c r="K65" i="14"/>
  <c r="AO86" i="14" s="1"/>
  <c r="M51" i="11"/>
  <c r="M3" i="14"/>
  <c r="F51" i="11"/>
  <c r="M65" i="14"/>
  <c r="AV87" i="14" s="1"/>
  <c r="N51" i="11"/>
  <c r="N34" i="14"/>
  <c r="K51" i="11"/>
  <c r="N65" i="14"/>
  <c r="BA85" i="14" s="1"/>
  <c r="O51" i="11"/>
  <c r="M34" i="14"/>
  <c r="J51" i="11"/>
  <c r="N3" i="14"/>
  <c r="BB23" i="14" s="1"/>
  <c r="BC23" i="14" s="1"/>
  <c r="G51" i="11"/>
  <c r="O3" i="14"/>
  <c r="H51" i="11"/>
  <c r="O34" i="14"/>
  <c r="BF55" i="14" s="1"/>
  <c r="L51" i="11"/>
  <c r="O65" i="14"/>
  <c r="P51" i="11"/>
  <c r="U27" i="15"/>
  <c r="S55" i="11" s="1"/>
  <c r="U24" i="15"/>
  <c r="P8" i="25" s="1"/>
  <c r="S18" i="15"/>
  <c r="S9" i="15"/>
  <c r="S21" i="15" s="1"/>
  <c r="T27" i="15"/>
  <c r="R55" i="11" s="1"/>
  <c r="T24" i="15"/>
  <c r="O8" i="25" s="1"/>
  <c r="V24" i="15"/>
  <c r="Q8" i="25" s="1"/>
  <c r="V27" i="15"/>
  <c r="T55" i="11" s="1"/>
  <c r="BA27" i="14"/>
  <c r="BB25" i="14"/>
  <c r="BC25" i="14" s="1"/>
  <c r="BA33" i="14"/>
  <c r="F39" i="14"/>
  <c r="K39" i="14"/>
  <c r="Q39" i="14"/>
  <c r="AO39" i="14"/>
  <c r="M8" i="14"/>
  <c r="AV8" i="14"/>
  <c r="BB2" i="14"/>
  <c r="G8" i="14"/>
  <c r="W8" i="14"/>
  <c r="M70" i="14"/>
  <c r="AV70" i="14"/>
  <c r="G70" i="14"/>
  <c r="BB64" i="14"/>
  <c r="W70" i="14"/>
  <c r="AP58" i="14"/>
  <c r="AQ58" i="14" s="1"/>
  <c r="AO58" i="14"/>
  <c r="AO54" i="14"/>
  <c r="AP52" i="14"/>
  <c r="AQ52" i="14" s="1"/>
  <c r="AO51" i="14"/>
  <c r="AO47" i="14"/>
  <c r="AO45" i="14"/>
  <c r="AO44" i="14"/>
  <c r="AP43" i="14"/>
  <c r="AQ43" i="14" s="1"/>
  <c r="AO42" i="14"/>
  <c r="AP56" i="14"/>
  <c r="AQ56" i="14" s="1"/>
  <c r="AP53" i="14"/>
  <c r="AQ53" i="14" s="1"/>
  <c r="AO52" i="14"/>
  <c r="AP48" i="14"/>
  <c r="AQ48" i="14" s="1"/>
  <c r="AO43" i="14"/>
  <c r="AO53" i="14"/>
  <c r="AP50" i="14"/>
  <c r="AQ50" i="14" s="1"/>
  <c r="AP46" i="14"/>
  <c r="AQ46" i="14" s="1"/>
  <c r="Q58" i="14"/>
  <c r="R57" i="14"/>
  <c r="AO50" i="14"/>
  <c r="AO46" i="14"/>
  <c r="AP44" i="14"/>
  <c r="AQ44" i="14" s="1"/>
  <c r="AP42" i="14"/>
  <c r="AQ42" i="14" s="1"/>
  <c r="AP41" i="14"/>
  <c r="AQ41" i="14" s="1"/>
  <c r="AP57" i="14"/>
  <c r="AQ57" i="14" s="1"/>
  <c r="AP55" i="14"/>
  <c r="AQ55" i="14" s="1"/>
  <c r="AO48" i="14"/>
  <c r="Q55" i="14"/>
  <c r="R54" i="14"/>
  <c r="S53" i="14"/>
  <c r="Q51" i="14"/>
  <c r="R50" i="14"/>
  <c r="S48" i="14"/>
  <c r="Q46" i="14"/>
  <c r="R45" i="14"/>
  <c r="S44" i="14"/>
  <c r="Q42" i="14"/>
  <c r="R41" i="14"/>
  <c r="S40" i="14"/>
  <c r="AO57" i="14"/>
  <c r="AO55" i="14"/>
  <c r="AP45" i="14"/>
  <c r="AQ45" i="14" s="1"/>
  <c r="AT45" i="14" s="1"/>
  <c r="AU45" i="14" s="1"/>
  <c r="S57" i="14"/>
  <c r="S56" i="14"/>
  <c r="Q54" i="14"/>
  <c r="R53" i="14"/>
  <c r="S52" i="14"/>
  <c r="Q50" i="14"/>
  <c r="R48" i="14"/>
  <c r="S47" i="14"/>
  <c r="Q45" i="14"/>
  <c r="R44" i="14"/>
  <c r="S43" i="14"/>
  <c r="Q41" i="14"/>
  <c r="R40" i="14"/>
  <c r="AO56" i="14"/>
  <c r="AO41" i="14"/>
  <c r="S58" i="14"/>
  <c r="Q57" i="14"/>
  <c r="S55" i="14"/>
  <c r="R52" i="14"/>
  <c r="Q48" i="14"/>
  <c r="S46" i="14"/>
  <c r="R43" i="14"/>
  <c r="Q40" i="14"/>
  <c r="AP40" i="14"/>
  <c r="AQ40" i="14" s="1"/>
  <c r="Q53" i="14"/>
  <c r="S51" i="14"/>
  <c r="Q44" i="14"/>
  <c r="R58" i="14"/>
  <c r="R55" i="14"/>
  <c r="Q52" i="14"/>
  <c r="S50" i="14"/>
  <c r="R46" i="14"/>
  <c r="Q43" i="14"/>
  <c r="S41" i="14"/>
  <c r="R56" i="14"/>
  <c r="R47" i="14"/>
  <c r="S42" i="14"/>
  <c r="Q56" i="14"/>
  <c r="R51" i="14"/>
  <c r="S45" i="14"/>
  <c r="AP51" i="14"/>
  <c r="AQ51" i="14" s="1"/>
  <c r="AP54" i="14"/>
  <c r="AQ54" i="14" s="1"/>
  <c r="Q47" i="14"/>
  <c r="R42" i="14"/>
  <c r="AO40" i="14"/>
  <c r="AP47" i="14"/>
  <c r="AQ47" i="14" s="1"/>
  <c r="S54" i="14"/>
  <c r="BA35" i="14"/>
  <c r="BC2" i="14"/>
  <c r="N8" i="14"/>
  <c r="AB8" i="14"/>
  <c r="BA8" i="14"/>
  <c r="H8" i="14"/>
  <c r="N39" i="14"/>
  <c r="BA39" i="14"/>
  <c r="H39" i="14"/>
  <c r="BC33" i="14"/>
  <c r="AB39" i="14"/>
  <c r="BC64" i="14"/>
  <c r="N70" i="14"/>
  <c r="BA70" i="14"/>
  <c r="AB70" i="14"/>
  <c r="H70" i="14"/>
  <c r="O6" i="25"/>
  <c r="BB58" i="14"/>
  <c r="BC58" i="14" s="1"/>
  <c r="BA58" i="14"/>
  <c r="BB57" i="14"/>
  <c r="BC57" i="14" s="1"/>
  <c r="BA57" i="14"/>
  <c r="BA54" i="14"/>
  <c r="BB53" i="14"/>
  <c r="BC53" i="14" s="1"/>
  <c r="BA52" i="14"/>
  <c r="BB48" i="14"/>
  <c r="BC48" i="14" s="1"/>
  <c r="BA47" i="14"/>
  <c r="BB45" i="14"/>
  <c r="BC45" i="14" s="1"/>
  <c r="BB56" i="14"/>
  <c r="BC56" i="14" s="1"/>
  <c r="BA53" i="14"/>
  <c r="BB50" i="14"/>
  <c r="BC50" i="14" s="1"/>
  <c r="BA48" i="14"/>
  <c r="BB46" i="14"/>
  <c r="BC46" i="14" s="1"/>
  <c r="BA45" i="14"/>
  <c r="BB43" i="14"/>
  <c r="BC43" i="14" s="1"/>
  <c r="BB42" i="14"/>
  <c r="BC42" i="14" s="1"/>
  <c r="BA56" i="14"/>
  <c r="BB55" i="14"/>
  <c r="BC55" i="14" s="1"/>
  <c r="BB51" i="14"/>
  <c r="BC51" i="14" s="1"/>
  <c r="BA43" i="14"/>
  <c r="AC58" i="14"/>
  <c r="AD57" i="14"/>
  <c r="BA55" i="14"/>
  <c r="BB54" i="14"/>
  <c r="BC54" i="14" s="1"/>
  <c r="BA51" i="14"/>
  <c r="BB47" i="14"/>
  <c r="BC47" i="14" s="1"/>
  <c r="BB41" i="14"/>
  <c r="BC41" i="14" s="1"/>
  <c r="AB58" i="14"/>
  <c r="AC57" i="14"/>
  <c r="BA50" i="14"/>
  <c r="BA46" i="14"/>
  <c r="BA42" i="14"/>
  <c r="BA41" i="14"/>
  <c r="BB40" i="14"/>
  <c r="BC40" i="14" s="1"/>
  <c r="AB56" i="14"/>
  <c r="AC55" i="14"/>
  <c r="AD54" i="14"/>
  <c r="AB52" i="14"/>
  <c r="AC51" i="14"/>
  <c r="AD50" i="14"/>
  <c r="AB47" i="14"/>
  <c r="AC46" i="14"/>
  <c r="AD45" i="14"/>
  <c r="AB43" i="14"/>
  <c r="AC42" i="14"/>
  <c r="AD41" i="14"/>
  <c r="BA40" i="14"/>
  <c r="AB55" i="14"/>
  <c r="AC54" i="14"/>
  <c r="AD53" i="14"/>
  <c r="AB51" i="14"/>
  <c r="AC50" i="14"/>
  <c r="AD48" i="14"/>
  <c r="AB46" i="14"/>
  <c r="AC45" i="14"/>
  <c r="AD44" i="14"/>
  <c r="AB42" i="14"/>
  <c r="AC41" i="14"/>
  <c r="AD40" i="14"/>
  <c r="AB54" i="14"/>
  <c r="AD52" i="14"/>
  <c r="AC48" i="14"/>
  <c r="AB45" i="14"/>
  <c r="AD43" i="14"/>
  <c r="AC40" i="14"/>
  <c r="BB44" i="14"/>
  <c r="BC44" i="14" s="1"/>
  <c r="AD56" i="14"/>
  <c r="AD47" i="14"/>
  <c r="AB41" i="14"/>
  <c r="BB52" i="14"/>
  <c r="BC52" i="14" s="1"/>
  <c r="AD55" i="14"/>
  <c r="AC52" i="14"/>
  <c r="AB48" i="14"/>
  <c r="AD46" i="14"/>
  <c r="AE46" i="14" s="1"/>
  <c r="AF46" i="14" s="1"/>
  <c r="AC43" i="14"/>
  <c r="AB40" i="14"/>
  <c r="AB57" i="14"/>
  <c r="AC53" i="14"/>
  <c r="AB50" i="14"/>
  <c r="AC44" i="14"/>
  <c r="BA44" i="14"/>
  <c r="AB53" i="14"/>
  <c r="AC47" i="14"/>
  <c r="AD42" i="14"/>
  <c r="AD51" i="14"/>
  <c r="AD58" i="14"/>
  <c r="AB44" i="14"/>
  <c r="AC56" i="14"/>
  <c r="BC35" i="14"/>
  <c r="AO8" i="14"/>
  <c r="F8" i="14"/>
  <c r="BA2" i="14"/>
  <c r="Q8" i="14"/>
  <c r="K70" i="14"/>
  <c r="AO70" i="14"/>
  <c r="BA64" i="14"/>
  <c r="Q70" i="14"/>
  <c r="F70" i="14"/>
  <c r="P6" i="25"/>
  <c r="BG27" i="14"/>
  <c r="BH27" i="14" s="1"/>
  <c r="BG26" i="14"/>
  <c r="BH26" i="14" s="1"/>
  <c r="BF21" i="14"/>
  <c r="BF12" i="14"/>
  <c r="BF27" i="14"/>
  <c r="BF26" i="14"/>
  <c r="BG25" i="14"/>
  <c r="BH25" i="14" s="1"/>
  <c r="BG24" i="14"/>
  <c r="BH24" i="14" s="1"/>
  <c r="BG22" i="14"/>
  <c r="BH22" i="14" s="1"/>
  <c r="BG20" i="14"/>
  <c r="BH20" i="14" s="1"/>
  <c r="BG19" i="14"/>
  <c r="BH19" i="14" s="1"/>
  <c r="BG17" i="14"/>
  <c r="BH17" i="14" s="1"/>
  <c r="BG15" i="14"/>
  <c r="BH15" i="14" s="1"/>
  <c r="BG13" i="14"/>
  <c r="BH13" i="14" s="1"/>
  <c r="BG11" i="14"/>
  <c r="BH11" i="14" s="1"/>
  <c r="BG10" i="14"/>
  <c r="BH10" i="14" s="1"/>
  <c r="BG9" i="14"/>
  <c r="BH9" i="14" s="1"/>
  <c r="BF25" i="14"/>
  <c r="BF24" i="14"/>
  <c r="BG23" i="14"/>
  <c r="BH23" i="14" s="1"/>
  <c r="BF22" i="14"/>
  <c r="AI27" i="14"/>
  <c r="AG26" i="14"/>
  <c r="AJ25" i="14"/>
  <c r="AH24" i="14"/>
  <c r="AG23" i="14"/>
  <c r="AI22" i="14"/>
  <c r="AH21" i="14"/>
  <c r="AJ20" i="14"/>
  <c r="AI19" i="14"/>
  <c r="AG17" i="14"/>
  <c r="AJ16" i="14"/>
  <c r="BF23" i="14"/>
  <c r="BF19" i="14"/>
  <c r="BF17" i="14"/>
  <c r="BG16" i="14"/>
  <c r="BH16" i="14" s="1"/>
  <c r="BF15" i="14"/>
  <c r="BG14" i="14"/>
  <c r="BH14" i="14" s="1"/>
  <c r="BF13" i="14"/>
  <c r="AH27" i="14"/>
  <c r="AJ26" i="14"/>
  <c r="AI25" i="14"/>
  <c r="AG24" i="14"/>
  <c r="AJ23" i="14"/>
  <c r="AH22" i="14"/>
  <c r="AG21" i="14"/>
  <c r="AI20" i="14"/>
  <c r="AH19" i="14"/>
  <c r="AJ17" i="14"/>
  <c r="AI16" i="14"/>
  <c r="BF14" i="14"/>
  <c r="BG12" i="14"/>
  <c r="BH12" i="14" s="1"/>
  <c r="BI12" i="14" s="1"/>
  <c r="BJ12" i="14" s="1"/>
  <c r="BF10" i="14"/>
  <c r="BF9" i="14"/>
  <c r="AI26" i="14"/>
  <c r="AH25" i="14"/>
  <c r="AJ21" i="14"/>
  <c r="AH20" i="14"/>
  <c r="AG19" i="14"/>
  <c r="AI15" i="14"/>
  <c r="AH14" i="14"/>
  <c r="AJ13" i="14"/>
  <c r="AI12" i="14"/>
  <c r="AG11" i="14"/>
  <c r="AJ10" i="14"/>
  <c r="AH9" i="14"/>
  <c r="BG21" i="14"/>
  <c r="BH21" i="14" s="1"/>
  <c r="BI21" i="14" s="1"/>
  <c r="BJ21" i="14" s="1"/>
  <c r="AJ24" i="14"/>
  <c r="AI17" i="14"/>
  <c r="AH16" i="14"/>
  <c r="AJ14" i="14"/>
  <c r="AH13" i="14"/>
  <c r="AG12" i="14"/>
  <c r="AJ9" i="14"/>
  <c r="BF16" i="14"/>
  <c r="BF11" i="14"/>
  <c r="AJ27" i="14"/>
  <c r="AH26" i="14"/>
  <c r="AG25" i="14"/>
  <c r="AJ22" i="14"/>
  <c r="AI21" i="14"/>
  <c r="AG20" i="14"/>
  <c r="AH15" i="14"/>
  <c r="AG14" i="14"/>
  <c r="AI13" i="14"/>
  <c r="AH12" i="14"/>
  <c r="AJ11" i="14"/>
  <c r="AI10" i="14"/>
  <c r="AG9" i="14"/>
  <c r="BF20" i="14"/>
  <c r="BI20" i="14" s="1"/>
  <c r="BJ20" i="14" s="1"/>
  <c r="AG27" i="14"/>
  <c r="AI23" i="14"/>
  <c r="AG22" i="14"/>
  <c r="AG15" i="14"/>
  <c r="AI11" i="14"/>
  <c r="AH10" i="14"/>
  <c r="AH23" i="14"/>
  <c r="AJ12" i="14"/>
  <c r="AH11" i="14"/>
  <c r="AG10" i="14"/>
  <c r="AI24" i="14"/>
  <c r="AJ19" i="14"/>
  <c r="AH17" i="14"/>
  <c r="AJ15" i="14"/>
  <c r="AI14" i="14"/>
  <c r="AG13" i="14"/>
  <c r="AG16" i="14"/>
  <c r="AI9" i="14"/>
  <c r="BD4" i="14"/>
  <c r="BG88" i="14"/>
  <c r="BH88" i="14" s="1"/>
  <c r="BG86" i="14"/>
  <c r="BH86" i="14" s="1"/>
  <c r="BG84" i="14"/>
  <c r="BH84" i="14" s="1"/>
  <c r="BG82" i="14"/>
  <c r="BH82" i="14" s="1"/>
  <c r="BG79" i="14"/>
  <c r="BH79" i="14" s="1"/>
  <c r="BG77" i="14"/>
  <c r="BH77" i="14" s="1"/>
  <c r="BG75" i="14"/>
  <c r="BH75" i="14" s="1"/>
  <c r="BG73" i="14"/>
  <c r="BH73" i="14" s="1"/>
  <c r="BG71" i="14"/>
  <c r="BH71" i="14" s="1"/>
  <c r="BF88" i="14"/>
  <c r="BF86" i="14"/>
  <c r="BF84" i="14"/>
  <c r="BF82" i="14"/>
  <c r="BF79" i="14"/>
  <c r="BF77" i="14"/>
  <c r="BF75" i="14"/>
  <c r="BF73" i="14"/>
  <c r="BF71" i="14"/>
  <c r="BG89" i="14"/>
  <c r="BH89" i="14" s="1"/>
  <c r="BG85" i="14"/>
  <c r="BH85" i="14" s="1"/>
  <c r="BG81" i="14"/>
  <c r="BH81" i="14" s="1"/>
  <c r="BG76" i="14"/>
  <c r="BH76" i="14" s="1"/>
  <c r="BG72" i="14"/>
  <c r="BH72" i="14" s="1"/>
  <c r="BF89" i="14"/>
  <c r="BF85" i="14"/>
  <c r="BF81" i="14"/>
  <c r="BF76" i="14"/>
  <c r="BF72" i="14"/>
  <c r="BG83" i="14"/>
  <c r="BH83" i="14" s="1"/>
  <c r="BG74" i="14"/>
  <c r="BH74" i="14" s="1"/>
  <c r="AI89" i="14"/>
  <c r="AG87" i="14"/>
  <c r="AH86" i="14"/>
  <c r="AI85" i="14"/>
  <c r="AG83" i="14"/>
  <c r="AH82" i="14"/>
  <c r="AI81" i="14"/>
  <c r="AG78" i="14"/>
  <c r="AH77" i="14"/>
  <c r="AI76" i="14"/>
  <c r="AG74" i="14"/>
  <c r="AH73" i="14"/>
  <c r="AG71" i="14"/>
  <c r="BF83" i="14"/>
  <c r="BF74" i="14"/>
  <c r="AH89" i="14"/>
  <c r="AI88" i="14"/>
  <c r="AG86" i="14"/>
  <c r="AH85" i="14"/>
  <c r="AI84" i="14"/>
  <c r="AG82" i="14"/>
  <c r="AH81" i="14"/>
  <c r="AI79" i="14"/>
  <c r="AG77" i="14"/>
  <c r="AH76" i="14"/>
  <c r="AI75" i="14"/>
  <c r="AG73" i="14"/>
  <c r="AI72" i="14"/>
  <c r="BG78" i="14"/>
  <c r="BH78" i="14" s="1"/>
  <c r="AG89" i="14"/>
  <c r="AI87" i="14"/>
  <c r="AH84" i="14"/>
  <c r="AG81" i="14"/>
  <c r="AI78" i="14"/>
  <c r="AH75" i="14"/>
  <c r="AH72" i="14"/>
  <c r="BF78" i="14"/>
  <c r="AH87" i="14"/>
  <c r="AG84" i="14"/>
  <c r="AI82" i="14"/>
  <c r="AH78" i="14"/>
  <c r="AG75" i="14"/>
  <c r="AI73" i="14"/>
  <c r="AG72" i="14"/>
  <c r="AK72" i="14" s="1"/>
  <c r="AL72" i="14" s="1"/>
  <c r="BG87" i="14"/>
  <c r="BH87" i="14" s="1"/>
  <c r="AG85" i="14"/>
  <c r="AH79" i="14"/>
  <c r="AI74" i="14"/>
  <c r="AH88" i="14"/>
  <c r="AI83" i="14"/>
  <c r="BF87" i="14"/>
  <c r="AI86" i="14"/>
  <c r="AG79" i="14"/>
  <c r="AH74" i="14"/>
  <c r="AG76" i="14"/>
  <c r="AI71" i="14"/>
  <c r="AH71" i="14"/>
  <c r="AG88" i="14"/>
  <c r="AH83" i="14"/>
  <c r="AI77" i="14"/>
  <c r="BD66" i="14"/>
  <c r="BB33" i="14"/>
  <c r="AV39" i="14"/>
  <c r="M39" i="14"/>
  <c r="W39" i="14"/>
  <c r="G39" i="14"/>
  <c r="T9" i="14"/>
  <c r="AV27" i="14"/>
  <c r="AW26" i="14"/>
  <c r="AX26" i="14" s="1"/>
  <c r="AW25" i="14"/>
  <c r="AX25" i="14" s="1"/>
  <c r="AW19" i="14"/>
  <c r="AX19" i="14" s="1"/>
  <c r="AW10" i="14"/>
  <c r="AX10" i="14" s="1"/>
  <c r="AV26" i="14"/>
  <c r="AV25" i="14"/>
  <c r="AW24" i="14"/>
  <c r="AX24" i="14" s="1"/>
  <c r="AW23" i="14"/>
  <c r="AX23" i="14" s="1"/>
  <c r="AW22" i="14"/>
  <c r="AX22" i="14" s="1"/>
  <c r="AV19" i="14"/>
  <c r="AW17" i="14"/>
  <c r="AX17" i="14" s="1"/>
  <c r="AW16" i="14"/>
  <c r="AX16" i="14" s="1"/>
  <c r="AW15" i="14"/>
  <c r="AX15" i="14" s="1"/>
  <c r="AW14" i="14"/>
  <c r="AX14" i="14" s="1"/>
  <c r="AW13" i="14"/>
  <c r="AX13" i="14" s="1"/>
  <c r="AV10" i="14"/>
  <c r="AW9" i="14"/>
  <c r="AX9" i="14" s="1"/>
  <c r="AV23" i="14"/>
  <c r="AW20" i="14"/>
  <c r="AX20" i="14" s="1"/>
  <c r="AV9" i="14"/>
  <c r="W27" i="14"/>
  <c r="X25" i="14"/>
  <c r="W24" i="14"/>
  <c r="Y23" i="14"/>
  <c r="X22" i="14"/>
  <c r="Y20" i="14"/>
  <c r="W19" i="14"/>
  <c r="AW21" i="14"/>
  <c r="AX21" i="14" s="1"/>
  <c r="AV20" i="14"/>
  <c r="AV16" i="14"/>
  <c r="AV14" i="14"/>
  <c r="AW11" i="14"/>
  <c r="AX11" i="14" s="1"/>
  <c r="Y26" i="14"/>
  <c r="W25" i="14"/>
  <c r="X23" i="14"/>
  <c r="W22" i="14"/>
  <c r="Y21" i="14"/>
  <c r="X20" i="14"/>
  <c r="Y17" i="14"/>
  <c r="W16" i="14"/>
  <c r="AV24" i="14"/>
  <c r="AV21" i="14"/>
  <c r="Y27" i="14"/>
  <c r="X26" i="14"/>
  <c r="X21" i="14"/>
  <c r="W20" i="14"/>
  <c r="X15" i="14"/>
  <c r="Y13" i="14"/>
  <c r="W12" i="14"/>
  <c r="X10" i="14"/>
  <c r="W9" i="14"/>
  <c r="AV12" i="14"/>
  <c r="W23" i="14"/>
  <c r="X14" i="14"/>
  <c r="W13" i="14"/>
  <c r="Y9" i="14"/>
  <c r="AW27" i="14"/>
  <c r="AX27" i="14" s="1"/>
  <c r="AV13" i="14"/>
  <c r="AW12" i="14"/>
  <c r="AX12" i="14" s="1"/>
  <c r="X27" i="14"/>
  <c r="W26" i="14"/>
  <c r="Y22" i="14"/>
  <c r="W21" i="14"/>
  <c r="Y16" i="14"/>
  <c r="W15" i="14"/>
  <c r="Y14" i="14"/>
  <c r="X13" i="14"/>
  <c r="Y11" i="14"/>
  <c r="W10" i="14"/>
  <c r="AV15" i="14"/>
  <c r="AV11" i="14"/>
  <c r="Y24" i="14"/>
  <c r="Y19" i="14"/>
  <c r="X17" i="14"/>
  <c r="X16" i="14"/>
  <c r="Y12" i="14"/>
  <c r="X11" i="14"/>
  <c r="AV22" i="14"/>
  <c r="AV17" i="14"/>
  <c r="X19" i="14"/>
  <c r="X12" i="14"/>
  <c r="W11" i="14"/>
  <c r="X24" i="14"/>
  <c r="Y15" i="14"/>
  <c r="Y25" i="14"/>
  <c r="Y10" i="14"/>
  <c r="X9" i="14"/>
  <c r="W17" i="14"/>
  <c r="W14" i="14"/>
  <c r="BB4" i="14"/>
  <c r="AW57" i="14"/>
  <c r="AX57" i="14" s="1"/>
  <c r="AV57" i="14"/>
  <c r="AW58" i="14"/>
  <c r="AX58" i="14" s="1"/>
  <c r="AV56" i="14"/>
  <c r="AW55" i="14"/>
  <c r="AX55" i="14" s="1"/>
  <c r="AV53" i="14"/>
  <c r="AV50" i="14"/>
  <c r="AV48" i="14"/>
  <c r="AW46" i="14"/>
  <c r="AX46" i="14" s="1"/>
  <c r="AW41" i="14"/>
  <c r="AX41" i="14" s="1"/>
  <c r="AW40" i="14"/>
  <c r="AX40" i="14" s="1"/>
  <c r="AV58" i="14"/>
  <c r="AV55" i="14"/>
  <c r="AW54" i="14"/>
  <c r="AX54" i="14" s="1"/>
  <c r="AW52" i="14"/>
  <c r="AX52" i="14" s="1"/>
  <c r="AW51" i="14"/>
  <c r="AX51" i="14" s="1"/>
  <c r="AW47" i="14"/>
  <c r="AX47" i="14" s="1"/>
  <c r="AV46" i="14"/>
  <c r="AW45" i="14"/>
  <c r="AX45" i="14" s="1"/>
  <c r="AW44" i="14"/>
  <c r="AX44" i="14" s="1"/>
  <c r="AW43" i="14"/>
  <c r="AX43" i="14" s="1"/>
  <c r="AW42" i="14"/>
  <c r="AX42" i="14" s="1"/>
  <c r="AV52" i="14"/>
  <c r="AV44" i="14"/>
  <c r="AV42" i="14"/>
  <c r="AV41" i="14"/>
  <c r="X58" i="14"/>
  <c r="Y57" i="14"/>
  <c r="AW56" i="14"/>
  <c r="AX56" i="14" s="1"/>
  <c r="AW48" i="14"/>
  <c r="AX48" i="14" s="1"/>
  <c r="AV40" i="14"/>
  <c r="AY40" i="14" s="1"/>
  <c r="W58" i="14"/>
  <c r="X57" i="14"/>
  <c r="AV45" i="14"/>
  <c r="W57" i="14"/>
  <c r="W56" i="14"/>
  <c r="X55" i="14"/>
  <c r="Y54" i="14"/>
  <c r="W52" i="14"/>
  <c r="X51" i="14"/>
  <c r="Y50" i="14"/>
  <c r="W47" i="14"/>
  <c r="X46" i="14"/>
  <c r="Y45" i="14"/>
  <c r="W43" i="14"/>
  <c r="X42" i="14"/>
  <c r="Y41" i="14"/>
  <c r="AW53" i="14"/>
  <c r="AX53" i="14" s="1"/>
  <c r="AW50" i="14"/>
  <c r="AX50" i="14" s="1"/>
  <c r="Y58" i="14"/>
  <c r="W55" i="14"/>
  <c r="X54" i="14"/>
  <c r="Y53" i="14"/>
  <c r="W51" i="14"/>
  <c r="X50" i="14"/>
  <c r="Y48" i="14"/>
  <c r="W46" i="14"/>
  <c r="X45" i="14"/>
  <c r="Y44" i="14"/>
  <c r="W42" i="14"/>
  <c r="X41" i="14"/>
  <c r="Y40" i="14"/>
  <c r="AV43" i="14"/>
  <c r="Y56" i="14"/>
  <c r="X53" i="14"/>
  <c r="W50" i="14"/>
  <c r="Y47" i="14"/>
  <c r="X44" i="14"/>
  <c r="W41" i="14"/>
  <c r="AV51" i="14"/>
  <c r="W45" i="14"/>
  <c r="X40" i="14"/>
  <c r="X56" i="14"/>
  <c r="W53" i="14"/>
  <c r="Y51" i="14"/>
  <c r="X47" i="14"/>
  <c r="W44" i="14"/>
  <c r="Y42" i="14"/>
  <c r="AV54" i="14"/>
  <c r="AV47" i="14"/>
  <c r="W54" i="14"/>
  <c r="Y52" i="14"/>
  <c r="X48" i="14"/>
  <c r="Y43" i="14"/>
  <c r="W40" i="14"/>
  <c r="X52" i="14"/>
  <c r="Y46" i="14"/>
  <c r="Y55" i="14"/>
  <c r="W48" i="14"/>
  <c r="X43" i="14"/>
  <c r="BB35" i="14"/>
  <c r="I8" i="14"/>
  <c r="AG8" i="14"/>
  <c r="BF8" i="14"/>
  <c r="O8" i="14"/>
  <c r="BD2" i="14"/>
  <c r="O39" i="14"/>
  <c r="BF39" i="14"/>
  <c r="AG39" i="14"/>
  <c r="I39" i="14"/>
  <c r="BD33" i="14"/>
  <c r="BD64" i="14"/>
  <c r="AG70" i="14"/>
  <c r="O70" i="14"/>
  <c r="BF70" i="14"/>
  <c r="I70" i="14"/>
  <c r="N6" i="25"/>
  <c r="Q6" i="25"/>
  <c r="X31" i="26" l="1"/>
  <c r="U150" i="17" s="1"/>
  <c r="R5" i="28"/>
  <c r="N36" i="26"/>
  <c r="S155" i="17" s="1"/>
  <c r="K10" i="28"/>
  <c r="S21" i="14"/>
  <c r="AO10" i="14"/>
  <c r="R12" i="14"/>
  <c r="R24" i="14"/>
  <c r="AP19" i="14"/>
  <c r="AQ19" i="14" s="1"/>
  <c r="AS19" i="14" s="1"/>
  <c r="S16" i="14"/>
  <c r="Q21" i="14"/>
  <c r="R11" i="14"/>
  <c r="S26" i="14"/>
  <c r="AO27" i="14"/>
  <c r="AT27" i="14" s="1"/>
  <c r="AU27" i="14" s="1"/>
  <c r="T10" i="14"/>
  <c r="T11" i="14"/>
  <c r="S23" i="14"/>
  <c r="Q11" i="14"/>
  <c r="T12" i="14"/>
  <c r="Q20" i="14"/>
  <c r="Q23" i="14"/>
  <c r="AP12" i="14"/>
  <c r="AQ12" i="14" s="1"/>
  <c r="AS12" i="14" s="1"/>
  <c r="AP21" i="14"/>
  <c r="AQ21" i="14" s="1"/>
  <c r="AS21" i="14" s="1"/>
  <c r="AP17" i="14"/>
  <c r="AQ17" i="14" s="1"/>
  <c r="AS17" i="14" s="1"/>
  <c r="AP72" i="14"/>
  <c r="AQ72" i="14" s="1"/>
  <c r="T16" i="14"/>
  <c r="Q17" i="14"/>
  <c r="AO25" i="14"/>
  <c r="S17" i="14"/>
  <c r="S20" i="14"/>
  <c r="AO15" i="14"/>
  <c r="S72" i="14"/>
  <c r="S22" i="14"/>
  <c r="T13" i="14"/>
  <c r="Q13" i="14"/>
  <c r="R13" i="14"/>
  <c r="S25" i="14"/>
  <c r="R21" i="14"/>
  <c r="Q12" i="14"/>
  <c r="S24" i="14"/>
  <c r="Q22" i="14"/>
  <c r="AO21" i="14"/>
  <c r="Q24" i="14"/>
  <c r="AO9" i="14"/>
  <c r="AP22" i="14"/>
  <c r="AQ22" i="14" s="1"/>
  <c r="AS22" i="14" s="1"/>
  <c r="AP24" i="14"/>
  <c r="AQ24" i="14" s="1"/>
  <c r="AS24" i="14" s="1"/>
  <c r="X88" i="14"/>
  <c r="R79" i="14"/>
  <c r="R27" i="14"/>
  <c r="S15" i="14"/>
  <c r="AP26" i="14"/>
  <c r="AQ26" i="14" s="1"/>
  <c r="AS26" i="14" s="1"/>
  <c r="R16" i="14"/>
  <c r="AO23" i="14"/>
  <c r="S27" i="14"/>
  <c r="R15" i="14"/>
  <c r="AO16" i="14"/>
  <c r="Q25" i="14"/>
  <c r="Q19" i="14"/>
  <c r="Q27" i="14"/>
  <c r="AP14" i="14"/>
  <c r="AQ14" i="14" s="1"/>
  <c r="AS14" i="14" s="1"/>
  <c r="AP25" i="14"/>
  <c r="AQ25" i="14" s="1"/>
  <c r="AS25" i="14" s="1"/>
  <c r="AH40" i="14"/>
  <c r="AW83" i="14"/>
  <c r="AX83" i="14" s="1"/>
  <c r="X74" i="14"/>
  <c r="Y85" i="14"/>
  <c r="AW89" i="14"/>
  <c r="AX89" i="14" s="1"/>
  <c r="AV84" i="14"/>
  <c r="R77" i="14"/>
  <c r="AO75" i="14"/>
  <c r="AO13" i="14"/>
  <c r="T23" i="14"/>
  <c r="R9" i="14"/>
  <c r="Q26" i="14"/>
  <c r="R14" i="14"/>
  <c r="Q10" i="14"/>
  <c r="S14" i="14"/>
  <c r="R19" i="14"/>
  <c r="AO19" i="14"/>
  <c r="S12" i="14"/>
  <c r="T22" i="14"/>
  <c r="Q9" i="14"/>
  <c r="S13" i="14"/>
  <c r="R17" i="14"/>
  <c r="T25" i="14"/>
  <c r="T19" i="14"/>
  <c r="R23" i="14"/>
  <c r="T27" i="14"/>
  <c r="AO22" i="14"/>
  <c r="T21" i="14"/>
  <c r="R25" i="14"/>
  <c r="AP11" i="14"/>
  <c r="AQ11" i="14" s="1"/>
  <c r="AS11" i="14" s="1"/>
  <c r="AP10" i="14"/>
  <c r="AQ10" i="14" s="1"/>
  <c r="AS10" i="14" s="1"/>
  <c r="AT10" i="14" s="1"/>
  <c r="AU10" i="14" s="1"/>
  <c r="AP16" i="14"/>
  <c r="AQ16" i="14" s="1"/>
  <c r="AS16" i="14" s="1"/>
  <c r="AP23" i="14"/>
  <c r="AQ23" i="14" s="1"/>
  <c r="AS23" i="14" s="1"/>
  <c r="AP9" i="14"/>
  <c r="AQ9" i="14" s="1"/>
  <c r="AS9" i="14" s="1"/>
  <c r="AO26" i="14"/>
  <c r="AI42" i="14"/>
  <c r="BB66" i="14"/>
  <c r="Y87" i="14"/>
  <c r="S86" i="14"/>
  <c r="BA4" i="14"/>
  <c r="S10" i="14"/>
  <c r="AO14" i="14"/>
  <c r="Q14" i="14"/>
  <c r="S9" i="14"/>
  <c r="T15" i="14"/>
  <c r="S11" i="14"/>
  <c r="Q15" i="14"/>
  <c r="T20" i="14"/>
  <c r="AP20" i="14"/>
  <c r="AQ20" i="14" s="1"/>
  <c r="AS20" i="14" s="1"/>
  <c r="Q16" i="14"/>
  <c r="R26" i="14"/>
  <c r="R10" i="14"/>
  <c r="T14" i="14"/>
  <c r="S19" i="14"/>
  <c r="AO12" i="14"/>
  <c r="R20" i="14"/>
  <c r="T24" i="14"/>
  <c r="AO11" i="14"/>
  <c r="T17" i="14"/>
  <c r="R22" i="14"/>
  <c r="T26" i="14"/>
  <c r="AO20" i="14"/>
  <c r="AP13" i="14"/>
  <c r="AQ13" i="14" s="1"/>
  <c r="AS13" i="14" s="1"/>
  <c r="AO17" i="14"/>
  <c r="AO24" i="14"/>
  <c r="AT24" i="14" s="1"/>
  <c r="AU24" i="14" s="1"/>
  <c r="AP15" i="14"/>
  <c r="AQ15" i="14" s="1"/>
  <c r="AS15" i="14" s="1"/>
  <c r="AT15" i="14" s="1"/>
  <c r="AU15" i="14" s="1"/>
  <c r="AH57" i="14"/>
  <c r="AD87" i="14"/>
  <c r="AC81" i="14"/>
  <c r="Y86" i="14"/>
  <c r="AV86" i="14"/>
  <c r="W77" i="14"/>
  <c r="AV72" i="14"/>
  <c r="BA66" i="14"/>
  <c r="S89" i="14"/>
  <c r="S87" i="14"/>
  <c r="AO77" i="14"/>
  <c r="AG46" i="14"/>
  <c r="BF54" i="14"/>
  <c r="AC9" i="14"/>
  <c r="X71" i="14"/>
  <c r="X75" i="14"/>
  <c r="W82" i="14"/>
  <c r="AV74" i="14"/>
  <c r="S85" i="14"/>
  <c r="Q84" i="14"/>
  <c r="AO76" i="14"/>
  <c r="AH50" i="14"/>
  <c r="AC10" i="14"/>
  <c r="W79" i="14"/>
  <c r="W88" i="14"/>
  <c r="X78" i="14"/>
  <c r="W76" i="14"/>
  <c r="AW85" i="14"/>
  <c r="AX85" i="14" s="1"/>
  <c r="X89" i="14"/>
  <c r="AW71" i="14"/>
  <c r="AX71" i="14" s="1"/>
  <c r="AV83" i="14"/>
  <c r="Q78" i="14"/>
  <c r="S84" i="14"/>
  <c r="S71" i="14"/>
  <c r="Q73" i="14"/>
  <c r="AO87" i="14"/>
  <c r="AP74" i="14"/>
  <c r="AQ74" i="14" s="1"/>
  <c r="AO88" i="14"/>
  <c r="AG54" i="14"/>
  <c r="AH51" i="14"/>
  <c r="AI58" i="14"/>
  <c r="AB84" i="14"/>
  <c r="BB82" i="14"/>
  <c r="BC82" i="14" s="1"/>
  <c r="AD10" i="14"/>
  <c r="X77" i="14"/>
  <c r="X82" i="14"/>
  <c r="Y82" i="14"/>
  <c r="W81" i="14"/>
  <c r="X76" i="14"/>
  <c r="AV73" i="14"/>
  <c r="AW79" i="14"/>
  <c r="AX79" i="14" s="1"/>
  <c r="S73" i="14"/>
  <c r="Q86" i="14"/>
  <c r="R78" i="14"/>
  <c r="S78" i="14"/>
  <c r="AP75" i="14"/>
  <c r="AQ75" i="14" s="1"/>
  <c r="AP87" i="14"/>
  <c r="AQ87" i="14" s="1"/>
  <c r="AH53" i="14"/>
  <c r="AG40" i="14"/>
  <c r="BG42" i="14"/>
  <c r="BH42" i="14" s="1"/>
  <c r="AB79" i="14"/>
  <c r="BB76" i="14"/>
  <c r="BC76" i="14" s="1"/>
  <c r="AB19" i="14"/>
  <c r="BC66" i="14"/>
  <c r="AC83" i="14"/>
  <c r="AC85" i="14"/>
  <c r="BB81" i="14"/>
  <c r="BC81" i="14" s="1"/>
  <c r="AB12" i="14"/>
  <c r="AD23" i="14"/>
  <c r="AG50" i="14"/>
  <c r="AG47" i="14"/>
  <c r="AH56" i="14"/>
  <c r="BG53" i="14"/>
  <c r="BH53" i="14" s="1"/>
  <c r="AB72" i="14"/>
  <c r="AB85" i="14"/>
  <c r="BB77" i="14"/>
  <c r="BC77" i="14" s="1"/>
  <c r="AD27" i="14"/>
  <c r="AB9" i="14"/>
  <c r="AB21" i="14"/>
  <c r="AC22" i="14"/>
  <c r="Y81" i="14"/>
  <c r="W83" i="14"/>
  <c r="X73" i="14"/>
  <c r="W72" i="14"/>
  <c r="Y71" i="14"/>
  <c r="Y83" i="14"/>
  <c r="Y72" i="14"/>
  <c r="Y84" i="14"/>
  <c r="AW87" i="14"/>
  <c r="AX87" i="14" s="1"/>
  <c r="AY87" i="14" s="1"/>
  <c r="AZ87" i="14" s="1"/>
  <c r="AW82" i="14"/>
  <c r="AX82" i="14" s="1"/>
  <c r="R85" i="14"/>
  <c r="AO74" i="14"/>
  <c r="Q74" i="14"/>
  <c r="S77" i="14"/>
  <c r="AP82" i="14"/>
  <c r="AQ82" i="14" s="1"/>
  <c r="Q85" i="14"/>
  <c r="AO72" i="14"/>
  <c r="AP83" i="14"/>
  <c r="AQ83" i="14" s="1"/>
  <c r="BD35" i="14"/>
  <c r="AH54" i="14"/>
  <c r="AG42" i="14"/>
  <c r="AI41" i="14"/>
  <c r="AG56" i="14"/>
  <c r="AH47" i="14"/>
  <c r="BF42" i="14"/>
  <c r="BF53" i="14"/>
  <c r="BF52" i="14"/>
  <c r="AC73" i="14"/>
  <c r="AB83" i="14"/>
  <c r="AD74" i="14"/>
  <c r="BA88" i="14"/>
  <c r="BB79" i="14"/>
  <c r="BC79" i="14" s="1"/>
  <c r="BA78" i="14"/>
  <c r="BC4" i="14"/>
  <c r="AB20" i="14"/>
  <c r="AB23" i="14"/>
  <c r="AC17" i="14"/>
  <c r="BB22" i="14"/>
  <c r="BC22" i="14" s="1"/>
  <c r="BB26" i="14"/>
  <c r="BC26" i="14" s="1"/>
  <c r="AG45" i="14"/>
  <c r="BG41" i="14"/>
  <c r="BH41" i="14" s="1"/>
  <c r="AG58" i="14"/>
  <c r="AH42" i="14"/>
  <c r="AG57" i="14"/>
  <c r="AI51" i="14"/>
  <c r="BF44" i="14"/>
  <c r="BG57" i="14"/>
  <c r="BH57" i="14" s="1"/>
  <c r="AB78" i="14"/>
  <c r="AD89" i="14"/>
  <c r="AB76" i="14"/>
  <c r="AB73" i="14"/>
  <c r="BB88" i="14"/>
  <c r="BC88" i="14" s="1"/>
  <c r="AB26" i="14"/>
  <c r="AD21" i="14"/>
  <c r="BA14" i="14"/>
  <c r="AC23" i="14"/>
  <c r="BA26" i="14"/>
  <c r="BG56" i="14"/>
  <c r="BH56" i="14" s="1"/>
  <c r="BG54" i="14"/>
  <c r="BH54" i="14" s="1"/>
  <c r="BG45" i="14"/>
  <c r="BH45" i="14" s="1"/>
  <c r="BG48" i="14"/>
  <c r="BH48" i="14" s="1"/>
  <c r="BF50" i="14"/>
  <c r="BF40" i="14"/>
  <c r="BF46" i="14"/>
  <c r="AI57" i="14"/>
  <c r="AI55" i="14"/>
  <c r="AG48" i="14"/>
  <c r="AH43" i="14"/>
  <c r="BG47" i="14"/>
  <c r="BH47" i="14" s="1"/>
  <c r="AH55" i="14"/>
  <c r="AI50" i="14"/>
  <c r="AG43" i="14"/>
  <c r="AG55" i="14"/>
  <c r="AI44" i="14"/>
  <c r="AI48" i="14"/>
  <c r="AI56" i="14"/>
  <c r="AH44" i="14"/>
  <c r="AG51" i="14"/>
  <c r="AH48" i="14"/>
  <c r="AI43" i="14"/>
  <c r="BA24" i="14"/>
  <c r="BB19" i="14"/>
  <c r="BC19" i="14" s="1"/>
  <c r="BA10" i="14"/>
  <c r="AD25" i="14"/>
  <c r="AD16" i="14"/>
  <c r="BA12" i="14"/>
  <c r="AB22" i="14"/>
  <c r="AD24" i="14"/>
  <c r="AB14" i="14"/>
  <c r="BB16" i="14"/>
  <c r="BC16" i="14" s="1"/>
  <c r="AC24" i="14"/>
  <c r="AC13" i="14"/>
  <c r="BB17" i="14"/>
  <c r="BC17" i="14" s="1"/>
  <c r="AB13" i="14"/>
  <c r="BB21" i="14"/>
  <c r="BC21" i="14" s="1"/>
  <c r="AD15" i="14"/>
  <c r="BB87" i="14"/>
  <c r="BC87" i="14" s="1"/>
  <c r="BB85" i="14"/>
  <c r="BC85" i="14" s="1"/>
  <c r="BD85" i="14" s="1"/>
  <c r="BE85" i="14" s="1"/>
  <c r="BB74" i="14"/>
  <c r="BC74" i="14" s="1"/>
  <c r="BA83" i="14"/>
  <c r="BB86" i="14"/>
  <c r="BC86" i="14" s="1"/>
  <c r="BA82" i="14"/>
  <c r="BB71" i="14"/>
  <c r="BC71" i="14" s="1"/>
  <c r="AB82" i="14"/>
  <c r="AD75" i="14"/>
  <c r="BA71" i="14"/>
  <c r="AD83" i="14"/>
  <c r="AC75" i="14"/>
  <c r="AB88" i="14"/>
  <c r="AC71" i="14"/>
  <c r="AD81" i="14"/>
  <c r="AC78" i="14"/>
  <c r="AD85" i="14"/>
  <c r="AC82" i="14"/>
  <c r="AV85" i="14"/>
  <c r="AV76" i="14"/>
  <c r="AW86" i="14"/>
  <c r="AX86" i="14" s="1"/>
  <c r="AW77" i="14"/>
  <c r="AX77" i="14" s="1"/>
  <c r="AV88" i="14"/>
  <c r="AV71" i="14"/>
  <c r="AW74" i="14"/>
  <c r="AX74" i="14" s="1"/>
  <c r="Y88" i="14"/>
  <c r="AO82" i="14"/>
  <c r="AO73" i="14"/>
  <c r="AP85" i="14"/>
  <c r="AQ85" i="14" s="1"/>
  <c r="AP76" i="14"/>
  <c r="AQ76" i="14" s="1"/>
  <c r="AO85" i="14"/>
  <c r="AP88" i="14"/>
  <c r="AQ88" i="14" s="1"/>
  <c r="AP71" i="14"/>
  <c r="AQ71" i="14" s="1"/>
  <c r="R88" i="14"/>
  <c r="S83" i="14"/>
  <c r="Q76" i="14"/>
  <c r="R72" i="14"/>
  <c r="R87" i="14"/>
  <c r="S82" i="14"/>
  <c r="Q75" i="14"/>
  <c r="AO83" i="14"/>
  <c r="S81" i="14"/>
  <c r="AP86" i="14"/>
  <c r="AQ86" i="14" s="1"/>
  <c r="AT86" i="14" s="1"/>
  <c r="AU86" i="14" s="1"/>
  <c r="R81" i="14"/>
  <c r="Q71" i="14"/>
  <c r="S76" i="14"/>
  <c r="Q82" i="14"/>
  <c r="S79" i="14"/>
  <c r="X86" i="14"/>
  <c r="AV77" i="14"/>
  <c r="Y89" i="14"/>
  <c r="Y77" i="14"/>
  <c r="Y76" i="14"/>
  <c r="W87" i="14"/>
  <c r="Y73" i="14"/>
  <c r="W84" i="14"/>
  <c r="X72" i="14"/>
  <c r="Y78" i="14"/>
  <c r="X84" i="14"/>
  <c r="W89" i="14"/>
  <c r="W73" i="14"/>
  <c r="Y79" i="14"/>
  <c r="X85" i="14"/>
  <c r="AV82" i="14"/>
  <c r="AV75" i="14"/>
  <c r="AW73" i="14"/>
  <c r="AX73" i="14" s="1"/>
  <c r="AW84" i="14"/>
  <c r="AX84" i="14" s="1"/>
  <c r="AV78" i="14"/>
  <c r="AV89" i="14"/>
  <c r="R73" i="14"/>
  <c r="R76" i="14"/>
  <c r="R82" i="14"/>
  <c r="S75" i="14"/>
  <c r="R89" i="14"/>
  <c r="Q83" i="14"/>
  <c r="Q72" i="14"/>
  <c r="Q79" i="14"/>
  <c r="Q88" i="14"/>
  <c r="S74" i="14"/>
  <c r="Q81" i="14"/>
  <c r="Q89" i="14"/>
  <c r="AP79" i="14"/>
  <c r="AQ79" i="14" s="1"/>
  <c r="AO81" i="14"/>
  <c r="AP78" i="14"/>
  <c r="AQ78" i="14" s="1"/>
  <c r="AP89" i="14"/>
  <c r="AQ89" i="14" s="1"/>
  <c r="AO79" i="14"/>
  <c r="AI52" i="14"/>
  <c r="AI40" i="14"/>
  <c r="AG41" i="14"/>
  <c r="BG40" i="14"/>
  <c r="BH40" i="14" s="1"/>
  <c r="BF58" i="14"/>
  <c r="AI53" i="14"/>
  <c r="AI45" i="14"/>
  <c r="AG52" i="14"/>
  <c r="BF43" i="14"/>
  <c r="AG44" i="14"/>
  <c r="AH52" i="14"/>
  <c r="BG43" i="14"/>
  <c r="BH43" i="14" s="1"/>
  <c r="BG52" i="14"/>
  <c r="BH52" i="14" s="1"/>
  <c r="BG44" i="14"/>
  <c r="BH44" i="14" s="1"/>
  <c r="BF45" i="14"/>
  <c r="BF47" i="14"/>
  <c r="BF56" i="14"/>
  <c r="AD76" i="14"/>
  <c r="AC87" i="14"/>
  <c r="AB71" i="14"/>
  <c r="BA75" i="14"/>
  <c r="BB75" i="14"/>
  <c r="BC75" i="14" s="1"/>
  <c r="AC79" i="14"/>
  <c r="AC88" i="14"/>
  <c r="AC76" i="14"/>
  <c r="AB86" i="14"/>
  <c r="BA77" i="14"/>
  <c r="BA74" i="14"/>
  <c r="BA87" i="14"/>
  <c r="BB83" i="14"/>
  <c r="BC83" i="14" s="1"/>
  <c r="BD83" i="14" s="1"/>
  <c r="BE83" i="14" s="1"/>
  <c r="AD22" i="14"/>
  <c r="BB20" i="14"/>
  <c r="BC20" i="14" s="1"/>
  <c r="AB25" i="14"/>
  <c r="AB15" i="14"/>
  <c r="BB15" i="14"/>
  <c r="BC15" i="14" s="1"/>
  <c r="AD13" i="14"/>
  <c r="AC16" i="14"/>
  <c r="AC25" i="14"/>
  <c r="BB27" i="14"/>
  <c r="BC27" i="14" s="1"/>
  <c r="BD27" i="14" s="1"/>
  <c r="BE27" i="14" s="1"/>
  <c r="AC27" i="14"/>
  <c r="BA11" i="14"/>
  <c r="W74" i="14"/>
  <c r="W71" i="14"/>
  <c r="AW81" i="14"/>
  <c r="AX81" i="14" s="1"/>
  <c r="X83" i="14"/>
  <c r="W78" i="14"/>
  <c r="AW72" i="14"/>
  <c r="AX72" i="14" s="1"/>
  <c r="W75" i="14"/>
  <c r="X87" i="14"/>
  <c r="Y74" i="14"/>
  <c r="X79" i="14"/>
  <c r="W85" i="14"/>
  <c r="AW76" i="14"/>
  <c r="AX76" i="14" s="1"/>
  <c r="Y75" i="14"/>
  <c r="X81" i="14"/>
  <c r="W86" i="14"/>
  <c r="AW78" i="14"/>
  <c r="AX78" i="14" s="1"/>
  <c r="AV79" i="14"/>
  <c r="AW75" i="14"/>
  <c r="AX75" i="14" s="1"/>
  <c r="AY75" i="14" s="1"/>
  <c r="AZ75" i="14" s="1"/>
  <c r="AW88" i="14"/>
  <c r="AX88" i="14" s="1"/>
  <c r="AV81" i="14"/>
  <c r="AP77" i="14"/>
  <c r="AQ77" i="14" s="1"/>
  <c r="S88" i="14"/>
  <c r="Q87" i="14"/>
  <c r="Q77" i="14"/>
  <c r="R71" i="14"/>
  <c r="R86" i="14"/>
  <c r="R74" i="14"/>
  <c r="R83" i="14"/>
  <c r="AP73" i="14"/>
  <c r="AQ73" i="14" s="1"/>
  <c r="AT73" i="14" s="1"/>
  <c r="AU73" i="14" s="1"/>
  <c r="R75" i="14"/>
  <c r="R84" i="14"/>
  <c r="AO78" i="14"/>
  <c r="AP84" i="14"/>
  <c r="AQ84" i="14" s="1"/>
  <c r="AO89" i="14"/>
  <c r="AP81" i="14"/>
  <c r="AQ81" i="14" s="1"/>
  <c r="AO71" i="14"/>
  <c r="AO84" i="14"/>
  <c r="BF41" i="14"/>
  <c r="AH45" i="14"/>
  <c r="AI47" i="14"/>
  <c r="BG55" i="14"/>
  <c r="BH55" i="14" s="1"/>
  <c r="BI55" i="14" s="1"/>
  <c r="BJ55" i="14" s="1"/>
  <c r="AH41" i="14"/>
  <c r="BF48" i="14"/>
  <c r="AH46" i="14"/>
  <c r="AI54" i="14"/>
  <c r="BG51" i="14"/>
  <c r="BH51" i="14" s="1"/>
  <c r="AI46" i="14"/>
  <c r="AG53" i="14"/>
  <c r="AH58" i="14"/>
  <c r="BF57" i="14"/>
  <c r="BG46" i="14"/>
  <c r="BH46" i="14" s="1"/>
  <c r="BG50" i="14"/>
  <c r="BH50" i="14" s="1"/>
  <c r="BF51" i="14"/>
  <c r="BG58" i="14"/>
  <c r="BH58" i="14" s="1"/>
  <c r="AB87" i="14"/>
  <c r="BB84" i="14"/>
  <c r="BC84" i="14" s="1"/>
  <c r="AC77" i="14"/>
  <c r="AD77" i="14"/>
  <c r="AD71" i="14"/>
  <c r="AB81" i="14"/>
  <c r="BA79" i="14"/>
  <c r="AD79" i="14"/>
  <c r="AD88" i="14"/>
  <c r="BA86" i="14"/>
  <c r="BA76" i="14"/>
  <c r="BB72" i="14"/>
  <c r="BC72" i="14" s="1"/>
  <c r="BB89" i="14"/>
  <c r="BC89" i="14" s="1"/>
  <c r="AB11" i="14"/>
  <c r="AD9" i="14"/>
  <c r="BA23" i="14"/>
  <c r="BD23" i="14" s="1"/>
  <c r="BE23" i="14" s="1"/>
  <c r="AD19" i="14"/>
  <c r="AB10" i="14"/>
  <c r="AC15" i="14"/>
  <c r="AD17" i="14"/>
  <c r="AB27" i="14"/>
  <c r="AD20" i="14"/>
  <c r="BB11" i="14"/>
  <c r="BC11" i="14" s="1"/>
  <c r="BA13" i="14"/>
  <c r="BA84" i="14"/>
  <c r="AD82" i="14"/>
  <c r="AB75" i="14"/>
  <c r="AD73" i="14"/>
  <c r="AB74" i="14"/>
  <c r="AC86" i="14"/>
  <c r="AC74" i="14"/>
  <c r="AD86" i="14"/>
  <c r="AC72" i="14"/>
  <c r="AD78" i="14"/>
  <c r="AC84" i="14"/>
  <c r="AB89" i="14"/>
  <c r="AD72" i="14"/>
  <c r="AB77" i="14"/>
  <c r="AD84" i="14"/>
  <c r="AC89" i="14"/>
  <c r="BA73" i="14"/>
  <c r="BB73" i="14"/>
  <c r="BC73" i="14" s="1"/>
  <c r="BA72" i="14"/>
  <c r="BA81" i="14"/>
  <c r="BA89" i="14"/>
  <c r="BB78" i="14"/>
  <c r="BC78" i="14" s="1"/>
  <c r="AC14" i="14"/>
  <c r="AD12" i="14"/>
  <c r="AC21" i="14"/>
  <c r="AD14" i="14"/>
  <c r="AC26" i="14"/>
  <c r="AD11" i="14"/>
  <c r="AB17" i="14"/>
  <c r="BB9" i="14"/>
  <c r="BC9" i="14" s="1"/>
  <c r="AC11" i="14"/>
  <c r="AC12" i="14"/>
  <c r="AB16" i="14"/>
  <c r="BB13" i="14"/>
  <c r="BC13" i="14" s="1"/>
  <c r="AC20" i="14"/>
  <c r="AD26" i="14"/>
  <c r="BB24" i="14"/>
  <c r="BC24" i="14" s="1"/>
  <c r="AC19" i="14"/>
  <c r="AB24" i="14"/>
  <c r="BB12" i="14"/>
  <c r="BC12" i="14" s="1"/>
  <c r="BA25" i="14"/>
  <c r="BD25" i="14" s="1"/>
  <c r="BE25" i="14" s="1"/>
  <c r="BA20" i="14"/>
  <c r="BA16" i="14"/>
  <c r="BB14" i="14"/>
  <c r="BC14" i="14" s="1"/>
  <c r="BA9" i="14"/>
  <c r="BA15" i="14"/>
  <c r="BA22" i="14"/>
  <c r="AY50" i="14"/>
  <c r="AZ50" i="14" s="1"/>
  <c r="AY43" i="14"/>
  <c r="AZ43" i="14" s="1"/>
  <c r="BA21" i="14"/>
  <c r="BA19" i="14"/>
  <c r="BB10" i="14"/>
  <c r="BC10" i="14" s="1"/>
  <c r="BA17" i="14"/>
  <c r="AY57" i="14"/>
  <c r="AZ57" i="14" s="1"/>
  <c r="BD46" i="14"/>
  <c r="BE46" i="14" s="1"/>
  <c r="BI17" i="14"/>
  <c r="BJ17" i="14" s="1"/>
  <c r="AY45" i="14"/>
  <c r="AZ45" i="14" s="1"/>
  <c r="BI15" i="14"/>
  <c r="BJ15" i="14" s="1"/>
  <c r="BI27" i="14"/>
  <c r="BJ27" i="14" s="1"/>
  <c r="BI23" i="14"/>
  <c r="BJ23" i="14" s="1"/>
  <c r="AT50" i="14"/>
  <c r="AU50" i="14" s="1"/>
  <c r="AY14" i="14"/>
  <c r="AZ14" i="14" s="1"/>
  <c r="AY52" i="14"/>
  <c r="AZ52" i="14" s="1"/>
  <c r="BI25" i="14"/>
  <c r="BJ25" i="14" s="1"/>
  <c r="AT52" i="14"/>
  <c r="AU52" i="14" s="1"/>
  <c r="BD48" i="14"/>
  <c r="BE48" i="14" s="1"/>
  <c r="S27" i="15"/>
  <c r="Q55" i="11" s="1"/>
  <c r="S24" i="15"/>
  <c r="N8" i="25" s="1"/>
  <c r="Z20" i="14"/>
  <c r="AA20" i="14" s="1"/>
  <c r="AY44" i="14"/>
  <c r="AZ44" i="14" s="1"/>
  <c r="AT53" i="14"/>
  <c r="AU53" i="14" s="1"/>
  <c r="AT46" i="14"/>
  <c r="AU46" i="14" s="1"/>
  <c r="AY23" i="14"/>
  <c r="AZ23" i="14" s="1"/>
  <c r="AY41" i="14"/>
  <c r="AZ41" i="14" s="1"/>
  <c r="AT51" i="14"/>
  <c r="AU51" i="14" s="1"/>
  <c r="U44" i="14"/>
  <c r="V44" i="14" s="1"/>
  <c r="U57" i="14"/>
  <c r="V57" i="14" s="1"/>
  <c r="BD47" i="14"/>
  <c r="BE47" i="14" s="1"/>
  <c r="AT44" i="14"/>
  <c r="AU44" i="14" s="1"/>
  <c r="AE51" i="14"/>
  <c r="AF51" i="14" s="1"/>
  <c r="U40" i="14"/>
  <c r="V40" i="14" s="1"/>
  <c r="AT48" i="14"/>
  <c r="AU48" i="14" s="1"/>
  <c r="BI11" i="14"/>
  <c r="BJ11" i="14" s="1"/>
  <c r="BD54" i="14"/>
  <c r="BE54" i="14" s="1"/>
  <c r="Z53" i="14"/>
  <c r="AA53" i="14" s="1"/>
  <c r="AY48" i="14"/>
  <c r="AZ48" i="14" s="1"/>
  <c r="AY42" i="14"/>
  <c r="AZ42" i="14" s="1"/>
  <c r="Z17" i="14"/>
  <c r="AA17" i="14" s="1"/>
  <c r="AY11" i="14"/>
  <c r="AZ11" i="14" s="1"/>
  <c r="AY21" i="14"/>
  <c r="AZ21" i="14" s="1"/>
  <c r="BD40" i="14"/>
  <c r="BE40" i="14" s="1"/>
  <c r="AT40" i="14"/>
  <c r="AU40" i="14" s="1"/>
  <c r="U48" i="14"/>
  <c r="V48" i="14" s="1"/>
  <c r="U41" i="14"/>
  <c r="V41" i="14" s="1"/>
  <c r="AT55" i="14"/>
  <c r="AU55" i="14" s="1"/>
  <c r="AT56" i="14"/>
  <c r="AU56" i="14" s="1"/>
  <c r="AT57" i="14"/>
  <c r="AU57" i="14" s="1"/>
  <c r="Z14" i="14"/>
  <c r="AA14" i="14" s="1"/>
  <c r="AY58" i="14"/>
  <c r="AZ58" i="14" s="1"/>
  <c r="Z10" i="14"/>
  <c r="AA10" i="14" s="1"/>
  <c r="BI81" i="14"/>
  <c r="BJ81" i="14" s="1"/>
  <c r="BI71" i="14"/>
  <c r="BJ71" i="14" s="1"/>
  <c r="AE52" i="14"/>
  <c r="AF52" i="14" s="1"/>
  <c r="BD57" i="14"/>
  <c r="BE57" i="14" s="1"/>
  <c r="AK75" i="14"/>
  <c r="AL75" i="14" s="1"/>
  <c r="AK87" i="14"/>
  <c r="AL87" i="14" s="1"/>
  <c r="AK89" i="14"/>
  <c r="AL89" i="14" s="1"/>
  <c r="BI85" i="14"/>
  <c r="BJ85" i="14" s="1"/>
  <c r="BI73" i="14"/>
  <c r="BJ73" i="14" s="1"/>
  <c r="BI82" i="14"/>
  <c r="BJ82" i="14" s="1"/>
  <c r="AK10" i="14"/>
  <c r="AL10" i="14" s="1"/>
  <c r="AK14" i="14"/>
  <c r="AL14" i="14" s="1"/>
  <c r="H35" i="26" s="1"/>
  <c r="S129" i="17" s="1"/>
  <c r="AK11" i="14"/>
  <c r="AL11" i="14" s="1"/>
  <c r="BI16" i="14"/>
  <c r="BJ16" i="14" s="1"/>
  <c r="BI10" i="14"/>
  <c r="BJ10" i="14" s="1"/>
  <c r="BI24" i="14"/>
  <c r="BJ24" i="14" s="1"/>
  <c r="AE43" i="14"/>
  <c r="AF43" i="14" s="1"/>
  <c r="BD45" i="14"/>
  <c r="BE45" i="14" s="1"/>
  <c r="BD53" i="14"/>
  <c r="BE53" i="14" s="1"/>
  <c r="Z45" i="14"/>
  <c r="AA45" i="14" s="1"/>
  <c r="Z55" i="14"/>
  <c r="AA55" i="14" s="1"/>
  <c r="Z52" i="14"/>
  <c r="AA52" i="14" s="1"/>
  <c r="Z57" i="14"/>
  <c r="AA57" i="14" s="1"/>
  <c r="Z15" i="14"/>
  <c r="AA15" i="14" s="1"/>
  <c r="D36" i="26" s="1"/>
  <c r="G130" i="17" s="1"/>
  <c r="Z26" i="14"/>
  <c r="AA26" i="14" s="1"/>
  <c r="AY27" i="14"/>
  <c r="AZ27" i="14" s="1"/>
  <c r="Z23" i="14"/>
  <c r="AA23" i="14" s="1"/>
  <c r="Z27" i="14"/>
  <c r="AA27" i="14" s="1"/>
  <c r="AY9" i="14"/>
  <c r="AZ9" i="14" s="1"/>
  <c r="AY15" i="14"/>
  <c r="AZ15" i="14" s="1"/>
  <c r="AY22" i="14"/>
  <c r="AZ22" i="14" s="1"/>
  <c r="AY26" i="14"/>
  <c r="AZ26" i="14" s="1"/>
  <c r="AK79" i="14"/>
  <c r="AL79" i="14" s="1"/>
  <c r="BI87" i="14"/>
  <c r="BJ87" i="14" s="1"/>
  <c r="BI78" i="14"/>
  <c r="BJ78" i="14" s="1"/>
  <c r="BI19" i="14"/>
  <c r="BJ19" i="14" s="1"/>
  <c r="AE48" i="14"/>
  <c r="AF48" i="14" s="1"/>
  <c r="Z51" i="14"/>
  <c r="AA51" i="14" s="1"/>
  <c r="Z47" i="14"/>
  <c r="AA47" i="14" s="1"/>
  <c r="L37" i="26" s="1"/>
  <c r="I106" i="17" s="1"/>
  <c r="AY54" i="14"/>
  <c r="AZ54" i="14" s="1"/>
  <c r="Z16" i="14"/>
  <c r="AA16" i="14" s="1"/>
  <c r="D37" i="26" s="1"/>
  <c r="G131" i="17" s="1"/>
  <c r="Z22" i="14"/>
  <c r="AA22" i="14" s="1"/>
  <c r="AY10" i="14"/>
  <c r="AZ10" i="14" s="1"/>
  <c r="AK88" i="14"/>
  <c r="AL88" i="14" s="1"/>
  <c r="X47" i="26" s="1"/>
  <c r="U165" i="17" s="1"/>
  <c r="BI72" i="14"/>
  <c r="BJ72" i="14" s="1"/>
  <c r="BI89" i="14"/>
  <c r="BJ89" i="14" s="1"/>
  <c r="BI84" i="14"/>
  <c r="BJ84" i="14" s="1"/>
  <c r="AK16" i="14"/>
  <c r="AL16" i="14" s="1"/>
  <c r="AK27" i="14"/>
  <c r="AL27" i="14" s="1"/>
  <c r="AK25" i="14"/>
  <c r="AL25" i="14" s="1"/>
  <c r="AK19" i="14"/>
  <c r="AL19" i="14" s="1"/>
  <c r="AK24" i="14"/>
  <c r="AL24" i="14" s="1"/>
  <c r="AK17" i="14"/>
  <c r="AL17" i="14" s="1"/>
  <c r="AK26" i="14"/>
  <c r="AL26" i="14" s="1"/>
  <c r="AE42" i="14"/>
  <c r="AF42" i="14" s="1"/>
  <c r="AE47" i="14"/>
  <c r="AF47" i="14" s="1"/>
  <c r="AE44" i="14"/>
  <c r="AF44" i="14" s="1"/>
  <c r="AE50" i="14"/>
  <c r="AF50" i="14" s="1"/>
  <c r="BD42" i="14"/>
  <c r="BE42" i="14" s="1"/>
  <c r="U47" i="14"/>
  <c r="V47" i="14" s="1"/>
  <c r="U54" i="14"/>
  <c r="V54" i="14" s="1"/>
  <c r="U42" i="14"/>
  <c r="V42" i="14" s="1"/>
  <c r="AZ40" i="14"/>
  <c r="Z12" i="14"/>
  <c r="AA12" i="14" s="1"/>
  <c r="AE54" i="14"/>
  <c r="AF54" i="14" s="1"/>
  <c r="U46" i="14"/>
  <c r="V46" i="14" s="1"/>
  <c r="Z50" i="14"/>
  <c r="AA50" i="14" s="1"/>
  <c r="AK81" i="14"/>
  <c r="AL81" i="14" s="1"/>
  <c r="AK82" i="14"/>
  <c r="AL82" i="14" s="1"/>
  <c r="AK71" i="14"/>
  <c r="AL71" i="14" s="1"/>
  <c r="X30" i="26" s="1"/>
  <c r="U149" i="17" s="1"/>
  <c r="AK83" i="14"/>
  <c r="AL83" i="14" s="1"/>
  <c r="BI75" i="14"/>
  <c r="BJ75" i="14" s="1"/>
  <c r="Z48" i="14"/>
  <c r="AA48" i="14" s="1"/>
  <c r="Z40" i="14"/>
  <c r="AA40" i="14" s="1"/>
  <c r="Z54" i="14"/>
  <c r="AA54" i="14" s="1"/>
  <c r="Z44" i="14"/>
  <c r="AA44" i="14" s="1"/>
  <c r="Z41" i="14"/>
  <c r="AA41" i="14" s="1"/>
  <c r="Z46" i="14"/>
  <c r="AA46" i="14" s="1"/>
  <c r="Z43" i="14"/>
  <c r="AA43" i="14" s="1"/>
  <c r="AY56" i="14"/>
  <c r="AZ56" i="14" s="1"/>
  <c r="AY47" i="14"/>
  <c r="AZ47" i="14" s="1"/>
  <c r="AY46" i="14"/>
  <c r="AZ46" i="14" s="1"/>
  <c r="AY55" i="14"/>
  <c r="AZ55" i="14" s="1"/>
  <c r="Z21" i="14"/>
  <c r="AA21" i="14" s="1"/>
  <c r="AY12" i="14"/>
  <c r="AZ12" i="14" s="1"/>
  <c r="Z13" i="14"/>
  <c r="AA13" i="14" s="1"/>
  <c r="Z9" i="14"/>
  <c r="AA9" i="14" s="1"/>
  <c r="Z19" i="14"/>
  <c r="AA19" i="14" s="1"/>
  <c r="Z24" i="14"/>
  <c r="AA24" i="14" s="1"/>
  <c r="AY20" i="14"/>
  <c r="AZ20" i="14" s="1"/>
  <c r="AY13" i="14"/>
  <c r="AZ13" i="14" s="1"/>
  <c r="AY17" i="14"/>
  <c r="AZ17" i="14" s="1"/>
  <c r="AY24" i="14"/>
  <c r="AZ24" i="14" s="1"/>
  <c r="AY19" i="14"/>
  <c r="AK84" i="14"/>
  <c r="AL84" i="14" s="1"/>
  <c r="AK77" i="14"/>
  <c r="AL77" i="14" s="1"/>
  <c r="AK78" i="14"/>
  <c r="AL78" i="14" s="1"/>
  <c r="BI74" i="14"/>
  <c r="BJ74" i="14" s="1"/>
  <c r="BI76" i="14"/>
  <c r="BJ76" i="14" s="1"/>
  <c r="BI77" i="14"/>
  <c r="BJ77" i="14" s="1"/>
  <c r="BI86" i="14"/>
  <c r="BJ86" i="14" s="1"/>
  <c r="AK13" i="14"/>
  <c r="AL13" i="14" s="1"/>
  <c r="AK15" i="14"/>
  <c r="AL15" i="14" s="1"/>
  <c r="AK20" i="14"/>
  <c r="AL20" i="14" s="1"/>
  <c r="AK21" i="14"/>
  <c r="AL21" i="14" s="1"/>
  <c r="BI14" i="14"/>
  <c r="BJ14" i="14" s="1"/>
  <c r="AK23" i="14"/>
  <c r="AL23" i="14" s="1"/>
  <c r="BI13" i="14"/>
  <c r="BJ13" i="14" s="1"/>
  <c r="BI26" i="14"/>
  <c r="BJ26" i="14" s="1"/>
  <c r="AE55" i="14"/>
  <c r="AF55" i="14" s="1"/>
  <c r="AE56" i="14"/>
  <c r="AF56" i="14" s="1"/>
  <c r="AE40" i="14"/>
  <c r="AF40" i="14" s="1"/>
  <c r="AE45" i="14"/>
  <c r="AF45" i="14" s="1"/>
  <c r="BD41" i="14"/>
  <c r="BE41" i="14" s="1"/>
  <c r="BD51" i="14"/>
  <c r="BE51" i="14" s="1"/>
  <c r="BD43" i="14"/>
  <c r="BE43" i="14" s="1"/>
  <c r="BD50" i="14"/>
  <c r="BD58" i="14"/>
  <c r="BE58" i="14" s="1"/>
  <c r="AT47" i="14"/>
  <c r="AU47" i="14" s="1"/>
  <c r="AT54" i="14"/>
  <c r="AU54" i="14" s="1"/>
  <c r="U56" i="14"/>
  <c r="V56" i="14" s="1"/>
  <c r="J46" i="26" s="1"/>
  <c r="I89" i="17" s="1"/>
  <c r="U52" i="14"/>
  <c r="V52" i="14" s="1"/>
  <c r="U50" i="14"/>
  <c r="V50" i="14" s="1"/>
  <c r="U55" i="14"/>
  <c r="V55" i="14" s="1"/>
  <c r="AT41" i="14"/>
  <c r="AU41" i="14" s="1"/>
  <c r="AT43" i="14"/>
  <c r="AU43" i="14" s="1"/>
  <c r="AT58" i="14"/>
  <c r="AU58" i="14" s="1"/>
  <c r="BD56" i="14"/>
  <c r="BE56" i="14" s="1"/>
  <c r="U58" i="14"/>
  <c r="V58" i="14" s="1"/>
  <c r="Z42" i="14"/>
  <c r="AA42" i="14" s="1"/>
  <c r="AY53" i="14"/>
  <c r="AZ53" i="14" s="1"/>
  <c r="Z56" i="14"/>
  <c r="AA56" i="14" s="1"/>
  <c r="Z58" i="14"/>
  <c r="AA58" i="14" s="1"/>
  <c r="AY51" i="14"/>
  <c r="AZ51" i="14" s="1"/>
  <c r="Z11" i="14"/>
  <c r="AA11" i="14" s="1"/>
  <c r="Z25" i="14"/>
  <c r="AA25" i="14" s="1"/>
  <c r="AY16" i="14"/>
  <c r="AZ16" i="14" s="1"/>
  <c r="AY25" i="14"/>
  <c r="AZ25" i="14" s="1"/>
  <c r="AK76" i="14"/>
  <c r="AL76" i="14" s="1"/>
  <c r="AK73" i="14"/>
  <c r="AL73" i="14" s="1"/>
  <c r="AK85" i="14"/>
  <c r="AL85" i="14" s="1"/>
  <c r="X44" i="26" s="1"/>
  <c r="U162" i="17" s="1"/>
  <c r="AK74" i="14"/>
  <c r="AL74" i="14" s="1"/>
  <c r="AK86" i="14"/>
  <c r="AL86" i="14" s="1"/>
  <c r="BI83" i="14"/>
  <c r="BJ83" i="14" s="1"/>
  <c r="BI79" i="14"/>
  <c r="BJ79" i="14" s="1"/>
  <c r="BI88" i="14"/>
  <c r="BJ88" i="14" s="1"/>
  <c r="AK22" i="14"/>
  <c r="AL22" i="14" s="1"/>
  <c r="AK9" i="14"/>
  <c r="AL9" i="14" s="1"/>
  <c r="AK12" i="14"/>
  <c r="AL12" i="14" s="1"/>
  <c r="BI9" i="14"/>
  <c r="BI22" i="14"/>
  <c r="BJ22" i="14" s="1"/>
  <c r="AE58" i="14"/>
  <c r="AF58" i="14" s="1"/>
  <c r="BD52" i="14"/>
  <c r="BE52" i="14" s="1"/>
  <c r="BD44" i="14"/>
  <c r="BE44" i="14" s="1"/>
  <c r="AE53" i="14"/>
  <c r="AF53" i="14" s="1"/>
  <c r="AE41" i="14"/>
  <c r="AF41" i="14" s="1"/>
  <c r="AE57" i="14"/>
  <c r="AF57" i="14" s="1"/>
  <c r="BD55" i="14"/>
  <c r="BE55" i="14" s="1"/>
  <c r="U43" i="14"/>
  <c r="V43" i="14" s="1"/>
  <c r="U53" i="14"/>
  <c r="V53" i="14" s="1"/>
  <c r="U45" i="14"/>
  <c r="V45" i="14" s="1"/>
  <c r="U51" i="14"/>
  <c r="V51" i="14" s="1"/>
  <c r="AT42" i="14"/>
  <c r="AU42" i="14" s="1"/>
  <c r="R25" i="11"/>
  <c r="Q25" i="11"/>
  <c r="P25" i="11"/>
  <c r="O25" i="11"/>
  <c r="N25" i="11"/>
  <c r="M25" i="11"/>
  <c r="H25" i="11"/>
  <c r="G25" i="11"/>
  <c r="F25" i="11"/>
  <c r="E25" i="11"/>
  <c r="D25" i="11"/>
  <c r="C25" i="11"/>
  <c r="N44" i="26" l="1"/>
  <c r="S162" i="17" s="1"/>
  <c r="K18" i="28"/>
  <c r="N41" i="26"/>
  <c r="S159" i="17" s="1"/>
  <c r="K15" i="28"/>
  <c r="N37" i="26"/>
  <c r="S156" i="17" s="1"/>
  <c r="K11" i="28"/>
  <c r="M11" i="28" s="1"/>
  <c r="N35" i="26"/>
  <c r="S154" i="17" s="1"/>
  <c r="K9" i="28"/>
  <c r="N33" i="26"/>
  <c r="S152" i="17" s="1"/>
  <c r="K7" i="28"/>
  <c r="X46" i="26"/>
  <c r="U164" i="17" s="1"/>
  <c r="R20" i="28"/>
  <c r="X34" i="26"/>
  <c r="U153" i="17" s="1"/>
  <c r="R8" i="28"/>
  <c r="L48" i="26"/>
  <c r="I116" i="17" s="1"/>
  <c r="I22" i="28"/>
  <c r="L45" i="26"/>
  <c r="I113" i="17" s="1"/>
  <c r="I19" i="28"/>
  <c r="L34" i="26"/>
  <c r="I103" i="17" s="1"/>
  <c r="I8" i="28"/>
  <c r="L32" i="26"/>
  <c r="I101" i="17" s="1"/>
  <c r="I6" i="28"/>
  <c r="J31" i="26"/>
  <c r="I75" i="17" s="1"/>
  <c r="H5" i="28"/>
  <c r="H46" i="26"/>
  <c r="S139" i="17" s="1"/>
  <c r="F20" i="28"/>
  <c r="H37" i="26"/>
  <c r="S131" i="17" s="1"/>
  <c r="F11" i="28"/>
  <c r="D38" i="26"/>
  <c r="G132" i="17" s="1"/>
  <c r="C12" i="28"/>
  <c r="D34" i="26"/>
  <c r="G128" i="17" s="1"/>
  <c r="C8" i="28"/>
  <c r="X48" i="26"/>
  <c r="U166" i="17" s="1"/>
  <c r="R22" i="28"/>
  <c r="X45" i="26"/>
  <c r="U163" i="17" s="1"/>
  <c r="R19" i="28"/>
  <c r="X43" i="26"/>
  <c r="U161" i="17" s="1"/>
  <c r="R17" i="28"/>
  <c r="X42" i="26"/>
  <c r="U160" i="17" s="1"/>
  <c r="R16" i="28"/>
  <c r="X41" i="26"/>
  <c r="U159" i="17" s="1"/>
  <c r="R15" i="28"/>
  <c r="X40" i="26"/>
  <c r="U158" i="17" s="1"/>
  <c r="R14" i="28"/>
  <c r="X38" i="26"/>
  <c r="U157" i="17" s="1"/>
  <c r="R12" i="28"/>
  <c r="X37" i="26"/>
  <c r="U156" i="17" s="1"/>
  <c r="R11" i="28"/>
  <c r="X36" i="26"/>
  <c r="U155" i="17" s="1"/>
  <c r="R10" i="28"/>
  <c r="X35" i="26"/>
  <c r="U154" i="17" s="1"/>
  <c r="R9" i="28"/>
  <c r="X33" i="26"/>
  <c r="U152" i="17" s="1"/>
  <c r="R7" i="28"/>
  <c r="X32" i="26"/>
  <c r="U151" i="17" s="1"/>
  <c r="R6" i="28"/>
  <c r="N45" i="26"/>
  <c r="S163" i="17" s="1"/>
  <c r="K19" i="28"/>
  <c r="N38" i="26"/>
  <c r="S157" i="17" s="1"/>
  <c r="K12" i="28"/>
  <c r="N34" i="26"/>
  <c r="S153" i="17" s="1"/>
  <c r="K8" i="28"/>
  <c r="N32" i="26"/>
  <c r="S151" i="17" s="1"/>
  <c r="K6" i="28"/>
  <c r="M6" i="28" s="1"/>
  <c r="N31" i="26"/>
  <c r="S150" i="17" s="1"/>
  <c r="K5" i="28"/>
  <c r="N30" i="26"/>
  <c r="S149" i="17" s="1"/>
  <c r="K4" i="28"/>
  <c r="L47" i="26"/>
  <c r="I115" i="17" s="1"/>
  <c r="I21" i="28"/>
  <c r="L46" i="26"/>
  <c r="I114" i="17" s="1"/>
  <c r="I20" i="28"/>
  <c r="J20" i="28" s="1"/>
  <c r="L44" i="26"/>
  <c r="I112" i="17" s="1"/>
  <c r="I18" i="28"/>
  <c r="L43" i="26"/>
  <c r="I111" i="17" s="1"/>
  <c r="I17" i="28"/>
  <c r="L42" i="26"/>
  <c r="I110" i="17" s="1"/>
  <c r="I16" i="28"/>
  <c r="L41" i="26"/>
  <c r="I109" i="17" s="1"/>
  <c r="I15" i="28"/>
  <c r="L40" i="26"/>
  <c r="I108" i="17" s="1"/>
  <c r="I14" i="28"/>
  <c r="L38" i="26"/>
  <c r="I107" i="17" s="1"/>
  <c r="I12" i="28"/>
  <c r="L36" i="26"/>
  <c r="I105" i="17" s="1"/>
  <c r="I10" i="28"/>
  <c r="L35" i="26"/>
  <c r="I104" i="17" s="1"/>
  <c r="I9" i="28"/>
  <c r="L33" i="26"/>
  <c r="I102" i="17" s="1"/>
  <c r="I7" i="28"/>
  <c r="L31" i="26"/>
  <c r="I100" i="17" s="1"/>
  <c r="I5" i="28"/>
  <c r="J5" i="28" s="1"/>
  <c r="L30" i="26"/>
  <c r="I99" i="17" s="1"/>
  <c r="I4" i="28"/>
  <c r="J48" i="26"/>
  <c r="I91" i="17" s="1"/>
  <c r="H22" i="28"/>
  <c r="J22" i="28" s="1"/>
  <c r="J47" i="26"/>
  <c r="I90" i="17" s="1"/>
  <c r="H21" i="28"/>
  <c r="J21" i="28" s="1"/>
  <c r="J45" i="26"/>
  <c r="I88" i="17" s="1"/>
  <c r="H19" i="28"/>
  <c r="J44" i="26"/>
  <c r="I87" i="17" s="1"/>
  <c r="H18" i="28"/>
  <c r="J18" i="28" s="1"/>
  <c r="J43" i="26"/>
  <c r="I86" i="17" s="1"/>
  <c r="H17" i="28"/>
  <c r="J17" i="28" s="1"/>
  <c r="J42" i="26"/>
  <c r="I85" i="17" s="1"/>
  <c r="H16" i="28"/>
  <c r="J16" i="28" s="1"/>
  <c r="J41" i="26"/>
  <c r="I84" i="17" s="1"/>
  <c r="H15" i="28"/>
  <c r="J15" i="28" s="1"/>
  <c r="J40" i="26"/>
  <c r="I83" i="17" s="1"/>
  <c r="H14" i="28"/>
  <c r="J14" i="28" s="1"/>
  <c r="J38" i="26"/>
  <c r="I82" i="17" s="1"/>
  <c r="H12" i="28"/>
  <c r="J12" i="28" s="1"/>
  <c r="J37" i="26"/>
  <c r="I81" i="17" s="1"/>
  <c r="H11" i="28"/>
  <c r="J11" i="28" s="1"/>
  <c r="J36" i="26"/>
  <c r="I80" i="17" s="1"/>
  <c r="H10" i="28"/>
  <c r="J35" i="26"/>
  <c r="I79" i="17" s="1"/>
  <c r="H9" i="28"/>
  <c r="J34" i="26"/>
  <c r="I78" i="17" s="1"/>
  <c r="H8" i="28"/>
  <c r="J8" i="28" s="1"/>
  <c r="J33" i="26"/>
  <c r="I77" i="17" s="1"/>
  <c r="H7" i="28"/>
  <c r="J7" i="28" s="1"/>
  <c r="J32" i="26"/>
  <c r="I76" i="17" s="1"/>
  <c r="H6" i="28"/>
  <c r="J6" i="28" s="1"/>
  <c r="J30" i="26"/>
  <c r="I74" i="17" s="1"/>
  <c r="H4" i="28"/>
  <c r="J4" i="28" s="1"/>
  <c r="H48" i="26"/>
  <c r="S141" i="17" s="1"/>
  <c r="F22" i="28"/>
  <c r="H47" i="26"/>
  <c r="S140" i="17" s="1"/>
  <c r="F21" i="28"/>
  <c r="H45" i="26"/>
  <c r="S138" i="17" s="1"/>
  <c r="F19" i="28"/>
  <c r="H44" i="26"/>
  <c r="S137" i="17" s="1"/>
  <c r="F18" i="28"/>
  <c r="H43" i="26"/>
  <c r="S136" i="17" s="1"/>
  <c r="F17" i="28"/>
  <c r="H42" i="26"/>
  <c r="S135" i="17" s="1"/>
  <c r="F16" i="28"/>
  <c r="H41" i="26"/>
  <c r="S134" i="17" s="1"/>
  <c r="F15" i="28"/>
  <c r="H40" i="26"/>
  <c r="S133" i="17" s="1"/>
  <c r="F14" i="28"/>
  <c r="H38" i="26"/>
  <c r="S132" i="17" s="1"/>
  <c r="F12" i="28"/>
  <c r="H36" i="26"/>
  <c r="S130" i="17" s="1"/>
  <c r="F10" i="28"/>
  <c r="H34" i="26"/>
  <c r="S128" i="17" s="1"/>
  <c r="F8" i="28"/>
  <c r="H33" i="26"/>
  <c r="S127" i="17" s="1"/>
  <c r="F7" i="28"/>
  <c r="H32" i="26"/>
  <c r="S126" i="17" s="1"/>
  <c r="F6" i="28"/>
  <c r="H31" i="26"/>
  <c r="S125" i="17" s="1"/>
  <c r="F5" i="28"/>
  <c r="H30" i="26"/>
  <c r="S124" i="17" s="1"/>
  <c r="F4" i="28"/>
  <c r="D48" i="26"/>
  <c r="G141" i="17" s="1"/>
  <c r="C22" i="28"/>
  <c r="D47" i="26"/>
  <c r="G140" i="17" s="1"/>
  <c r="C21" i="28"/>
  <c r="D46" i="26"/>
  <c r="G139" i="17" s="1"/>
  <c r="C20" i="28"/>
  <c r="D45" i="26"/>
  <c r="G138" i="17" s="1"/>
  <c r="C19" i="28"/>
  <c r="D44" i="26"/>
  <c r="G137" i="17" s="1"/>
  <c r="C18" i="28"/>
  <c r="D43" i="26"/>
  <c r="G136" i="17" s="1"/>
  <c r="C17" i="28"/>
  <c r="D42" i="26"/>
  <c r="G135" i="17" s="1"/>
  <c r="C16" i="28"/>
  <c r="D41" i="26"/>
  <c r="G134" i="17" s="1"/>
  <c r="C15" i="28"/>
  <c r="D40" i="26"/>
  <c r="G133" i="17" s="1"/>
  <c r="C14" i="28"/>
  <c r="D35" i="26"/>
  <c r="G129" i="17" s="1"/>
  <c r="C9" i="28"/>
  <c r="D33" i="26"/>
  <c r="G127" i="17" s="1"/>
  <c r="C7" i="28"/>
  <c r="D32" i="26"/>
  <c r="G126" i="17" s="1"/>
  <c r="C6" i="28"/>
  <c r="D31" i="26"/>
  <c r="G125" i="17" s="1"/>
  <c r="C5" i="28"/>
  <c r="D30" i="26"/>
  <c r="G124" i="17" s="1"/>
  <c r="C4" i="28"/>
  <c r="N48" i="26"/>
  <c r="S166" i="17" s="1"/>
  <c r="K22" i="28"/>
  <c r="N47" i="26"/>
  <c r="S165" i="17" s="1"/>
  <c r="K21" i="28"/>
  <c r="N46" i="26"/>
  <c r="S164" i="17" s="1"/>
  <c r="K20" i="28"/>
  <c r="N43" i="26"/>
  <c r="S161" i="17" s="1"/>
  <c r="K17" i="28"/>
  <c r="N42" i="26"/>
  <c r="S160" i="17" s="1"/>
  <c r="K16" i="28"/>
  <c r="N40" i="26"/>
  <c r="S158" i="17" s="1"/>
  <c r="K14" i="28"/>
  <c r="AT17" i="14"/>
  <c r="AU17" i="14" s="1"/>
  <c r="U22" i="14"/>
  <c r="V22" i="14" s="1"/>
  <c r="AT16" i="14"/>
  <c r="AU16" i="14" s="1"/>
  <c r="AT25" i="14"/>
  <c r="AU25" i="14" s="1"/>
  <c r="AT19" i="14"/>
  <c r="AT11" i="14"/>
  <c r="AU11" i="14" s="1"/>
  <c r="AT72" i="14"/>
  <c r="AU72" i="14" s="1"/>
  <c r="BD82" i="14"/>
  <c r="BE82" i="14" s="1"/>
  <c r="AT12" i="14"/>
  <c r="AU12" i="14" s="1"/>
  <c r="U20" i="14"/>
  <c r="V20" i="14" s="1"/>
  <c r="U11" i="14"/>
  <c r="V11" i="14" s="1"/>
  <c r="AY74" i="14"/>
  <c r="AZ74" i="14" s="1"/>
  <c r="AT22" i="14"/>
  <c r="AU22" i="14" s="1"/>
  <c r="BI42" i="14"/>
  <c r="BJ42" i="14" s="1"/>
  <c r="AT75" i="14"/>
  <c r="AU75" i="14" s="1"/>
  <c r="U16" i="14"/>
  <c r="V16" i="14" s="1"/>
  <c r="AT14" i="14"/>
  <c r="AU14" i="14" s="1"/>
  <c r="AT9" i="14"/>
  <c r="AU9" i="14" s="1"/>
  <c r="U23" i="14"/>
  <c r="V23" i="14" s="1"/>
  <c r="U15" i="14"/>
  <c r="V15" i="14" s="1"/>
  <c r="U24" i="14"/>
  <c r="V24" i="14" s="1"/>
  <c r="U13" i="14"/>
  <c r="V13" i="14" s="1"/>
  <c r="AT83" i="14"/>
  <c r="AU83" i="14" s="1"/>
  <c r="AT23" i="14"/>
  <c r="AU23" i="14" s="1"/>
  <c r="AT21" i="14"/>
  <c r="AU21" i="14" s="1"/>
  <c r="U27" i="14"/>
  <c r="V27" i="14" s="1"/>
  <c r="U12" i="14"/>
  <c r="V12" i="14" s="1"/>
  <c r="AY84" i="14"/>
  <c r="AZ84" i="14" s="1"/>
  <c r="AY85" i="14"/>
  <c r="AZ85" i="14" s="1"/>
  <c r="U14" i="14"/>
  <c r="V14" i="14" s="1"/>
  <c r="AT79" i="14"/>
  <c r="AU79" i="14" s="1"/>
  <c r="U73" i="14"/>
  <c r="V73" i="14" s="1"/>
  <c r="AE12" i="14"/>
  <c r="AF12" i="14" s="1"/>
  <c r="BD77" i="14"/>
  <c r="BE77" i="14" s="1"/>
  <c r="U10" i="14"/>
  <c r="V10" i="14" s="1"/>
  <c r="U21" i="14"/>
  <c r="V21" i="14" s="1"/>
  <c r="U26" i="14"/>
  <c r="V26" i="14" s="1"/>
  <c r="AT87" i="14"/>
  <c r="AU87" i="14" s="1"/>
  <c r="AT13" i="14"/>
  <c r="AU13" i="14" s="1"/>
  <c r="U17" i="14"/>
  <c r="V17" i="14" s="1"/>
  <c r="AT26" i="14"/>
  <c r="AU26" i="14" s="1"/>
  <c r="U25" i="14"/>
  <c r="V25" i="14" s="1"/>
  <c r="U9" i="14"/>
  <c r="V9" i="14" s="1"/>
  <c r="BI54" i="14"/>
  <c r="BJ54" i="14" s="1"/>
  <c r="U75" i="14"/>
  <c r="V75" i="14" s="1"/>
  <c r="U19" i="14"/>
  <c r="V19" i="14" s="1"/>
  <c r="BD81" i="14"/>
  <c r="BE81" i="14" s="1"/>
  <c r="AE81" i="14"/>
  <c r="AF81" i="14" s="1"/>
  <c r="AY83" i="14"/>
  <c r="AZ83" i="14" s="1"/>
  <c r="AY89" i="14"/>
  <c r="AZ89" i="14" s="1"/>
  <c r="AE15" i="14"/>
  <c r="AF15" i="14" s="1"/>
  <c r="AK42" i="14"/>
  <c r="AL42" i="14" s="1"/>
  <c r="P32" i="26" s="1"/>
  <c r="S76" i="17" s="1"/>
  <c r="AT88" i="14"/>
  <c r="AU88" i="14" s="1"/>
  <c r="BD17" i="14"/>
  <c r="BE17" i="14" s="1"/>
  <c r="BD24" i="14"/>
  <c r="BE24" i="14" s="1"/>
  <c r="AE21" i="14"/>
  <c r="AF21" i="14" s="1"/>
  <c r="AE87" i="14"/>
  <c r="AF87" i="14" s="1"/>
  <c r="BI48" i="14"/>
  <c r="BJ48" i="14" s="1"/>
  <c r="U87" i="14"/>
  <c r="V87" i="14" s="1"/>
  <c r="Z86" i="14"/>
  <c r="AA86" i="14" s="1"/>
  <c r="BI47" i="14"/>
  <c r="BJ47" i="14" s="1"/>
  <c r="AY73" i="14"/>
  <c r="AZ73" i="14" s="1"/>
  <c r="AK55" i="14"/>
  <c r="AL55" i="14" s="1"/>
  <c r="U78" i="14"/>
  <c r="V78" i="14" s="1"/>
  <c r="AT20" i="14"/>
  <c r="AU20" i="14" s="1"/>
  <c r="AE17" i="14"/>
  <c r="AF17" i="14" s="1"/>
  <c r="AE27" i="14"/>
  <c r="AF27" i="14" s="1"/>
  <c r="BI46" i="14"/>
  <c r="BJ46" i="14" s="1"/>
  <c r="U84" i="14"/>
  <c r="V84" i="14" s="1"/>
  <c r="Z75" i="14"/>
  <c r="AA75" i="14" s="1"/>
  <c r="BD20" i="14"/>
  <c r="BE20" i="14" s="1"/>
  <c r="U88" i="14"/>
  <c r="V88" i="14" s="1"/>
  <c r="U89" i="14"/>
  <c r="V89" i="14" s="1"/>
  <c r="R48" i="26" s="1"/>
  <c r="G91" i="17" s="1"/>
  <c r="Z79" i="14"/>
  <c r="AA79" i="14" s="1"/>
  <c r="Z78" i="14"/>
  <c r="AA78" i="14" s="1"/>
  <c r="U81" i="14"/>
  <c r="V81" i="14" s="1"/>
  <c r="AT76" i="14"/>
  <c r="AU76" i="14" s="1"/>
  <c r="Z88" i="14"/>
  <c r="AA88" i="14" s="1"/>
  <c r="AE82" i="14"/>
  <c r="AF82" i="14" s="1"/>
  <c r="AK51" i="14"/>
  <c r="AL51" i="14" s="1"/>
  <c r="AK44" i="14"/>
  <c r="AL44" i="14" s="1"/>
  <c r="BI57" i="14"/>
  <c r="BJ57" i="14" s="1"/>
  <c r="BD26" i="14"/>
  <c r="BE26" i="14" s="1"/>
  <c r="AK56" i="14"/>
  <c r="AL56" i="14" s="1"/>
  <c r="U85" i="14"/>
  <c r="V85" i="14" s="1"/>
  <c r="Z72" i="14"/>
  <c r="AA72" i="14" s="1"/>
  <c r="AE85" i="14"/>
  <c r="AF85" i="14" s="1"/>
  <c r="AK40" i="14"/>
  <c r="AL40" i="14" s="1"/>
  <c r="AY79" i="14"/>
  <c r="AZ79" i="14" s="1"/>
  <c r="Z82" i="14"/>
  <c r="AA82" i="14" s="1"/>
  <c r="Z76" i="14"/>
  <c r="AA76" i="14" s="1"/>
  <c r="T35" i="26" s="1"/>
  <c r="S104" i="17" s="1"/>
  <c r="AT77" i="14"/>
  <c r="AU77" i="14" s="1"/>
  <c r="Z74" i="14"/>
  <c r="AA74" i="14" s="1"/>
  <c r="AK43" i="14"/>
  <c r="AL43" i="14" s="1"/>
  <c r="BI51" i="14"/>
  <c r="BJ51" i="14" s="1"/>
  <c r="BI41" i="14"/>
  <c r="BJ41" i="14" s="1"/>
  <c r="U86" i="14"/>
  <c r="V86" i="14" s="1"/>
  <c r="Z81" i="14"/>
  <c r="AA81" i="14" s="1"/>
  <c r="Z71" i="14"/>
  <c r="AA71" i="14" s="1"/>
  <c r="BI45" i="14"/>
  <c r="BJ45" i="14" s="1"/>
  <c r="U79" i="14"/>
  <c r="V79" i="14" s="1"/>
  <c r="U71" i="14"/>
  <c r="V71" i="14" s="1"/>
  <c r="U72" i="14"/>
  <c r="V72" i="14" s="1"/>
  <c r="AY86" i="14"/>
  <c r="AZ86" i="14" s="1"/>
  <c r="AE75" i="14"/>
  <c r="AF75" i="14" s="1"/>
  <c r="BI44" i="14"/>
  <c r="BJ44" i="14" s="1"/>
  <c r="AK58" i="14"/>
  <c r="AL58" i="14" s="1"/>
  <c r="P48" i="26" s="1"/>
  <c r="S91" i="17" s="1"/>
  <c r="BD22" i="14"/>
  <c r="BE22" i="14" s="1"/>
  <c r="BI53" i="14"/>
  <c r="BJ53" i="14" s="1"/>
  <c r="AY82" i="14"/>
  <c r="AZ82" i="14" s="1"/>
  <c r="AE9" i="14"/>
  <c r="AF9" i="14" s="1"/>
  <c r="AY71" i="14"/>
  <c r="AZ71" i="14" s="1"/>
  <c r="AE89" i="14"/>
  <c r="AF89" i="14" s="1"/>
  <c r="AY72" i="14"/>
  <c r="AZ72" i="14" s="1"/>
  <c r="AE79" i="14"/>
  <c r="AF79" i="14" s="1"/>
  <c r="Z77" i="14"/>
  <c r="AA77" i="14" s="1"/>
  <c r="BD78" i="14"/>
  <c r="BE78" i="14" s="1"/>
  <c r="AE10" i="14"/>
  <c r="AF10" i="14" s="1"/>
  <c r="AT78" i="14"/>
  <c r="AU78" i="14" s="1"/>
  <c r="AY78" i="14"/>
  <c r="AZ78" i="14" s="1"/>
  <c r="AY76" i="14"/>
  <c r="AZ76" i="14" s="1"/>
  <c r="AE83" i="14"/>
  <c r="AF83" i="14" s="1"/>
  <c r="AT74" i="14"/>
  <c r="AU74" i="14" s="1"/>
  <c r="AK41" i="14"/>
  <c r="AL41" i="14" s="1"/>
  <c r="BD76" i="14"/>
  <c r="BE76" i="14" s="1"/>
  <c r="AE72" i="14"/>
  <c r="AF72" i="14" s="1"/>
  <c r="AT89" i="14"/>
  <c r="AU89" i="14" s="1"/>
  <c r="AK53" i="14"/>
  <c r="AL53" i="14" s="1"/>
  <c r="AE88" i="14"/>
  <c r="AF88" i="14" s="1"/>
  <c r="BD72" i="14"/>
  <c r="BE72" i="14" s="1"/>
  <c r="BD15" i="14"/>
  <c r="BE15" i="14" s="1"/>
  <c r="BD13" i="14"/>
  <c r="BE13" i="14" s="1"/>
  <c r="AE77" i="14"/>
  <c r="AF77" i="14" s="1"/>
  <c r="BD86" i="14"/>
  <c r="BE86" i="14" s="1"/>
  <c r="AK47" i="14"/>
  <c r="AL47" i="14" s="1"/>
  <c r="P37" i="26" s="1"/>
  <c r="S81" i="17" s="1"/>
  <c r="AT71" i="14"/>
  <c r="AU71" i="14" s="1"/>
  <c r="U77" i="14"/>
  <c r="V77" i="14" s="1"/>
  <c r="Z83" i="14"/>
  <c r="AA83" i="14" s="1"/>
  <c r="BD11" i="14"/>
  <c r="BE11" i="14" s="1"/>
  <c r="AE25" i="14"/>
  <c r="AF25" i="14" s="1"/>
  <c r="BD87" i="14"/>
  <c r="BE87" i="14" s="1"/>
  <c r="AE76" i="14"/>
  <c r="AF76" i="14" s="1"/>
  <c r="BD75" i="14"/>
  <c r="BE75" i="14" s="1"/>
  <c r="BI58" i="14"/>
  <c r="BJ58" i="14" s="1"/>
  <c r="Z84" i="14"/>
  <c r="AA84" i="14" s="1"/>
  <c r="Z89" i="14"/>
  <c r="AA89" i="14" s="1"/>
  <c r="U82" i="14"/>
  <c r="V82" i="14" s="1"/>
  <c r="AT85" i="14"/>
  <c r="AU85" i="14" s="1"/>
  <c r="AK50" i="14"/>
  <c r="AL50" i="14" s="1"/>
  <c r="AT84" i="14"/>
  <c r="AU84" i="14" s="1"/>
  <c r="BD9" i="14"/>
  <c r="BE9" i="14" s="1"/>
  <c r="BD84" i="14"/>
  <c r="BE84" i="14" s="1"/>
  <c r="BI50" i="14"/>
  <c r="BJ50" i="14" s="1"/>
  <c r="AK46" i="14"/>
  <c r="AL46" i="14" s="1"/>
  <c r="AY81" i="14"/>
  <c r="AZ81" i="14" s="1"/>
  <c r="Z87" i="14"/>
  <c r="AA87" i="14" s="1"/>
  <c r="BI52" i="14"/>
  <c r="BJ52" i="14" s="1"/>
  <c r="AK52" i="14"/>
  <c r="AL52" i="14" s="1"/>
  <c r="U76" i="14"/>
  <c r="V76" i="14" s="1"/>
  <c r="Z85" i="14"/>
  <c r="AA85" i="14" s="1"/>
  <c r="Z73" i="14"/>
  <c r="AA73" i="14" s="1"/>
  <c r="AT82" i="14"/>
  <c r="AU82" i="14" s="1"/>
  <c r="BD71" i="14"/>
  <c r="BE71" i="14" s="1"/>
  <c r="BD74" i="14"/>
  <c r="BE74" i="14" s="1"/>
  <c r="AE22" i="14"/>
  <c r="AF22" i="14" s="1"/>
  <c r="BI40" i="14"/>
  <c r="BJ40" i="14" s="1"/>
  <c r="BD88" i="14"/>
  <c r="BE88" i="14" s="1"/>
  <c r="AE78" i="14"/>
  <c r="AF78" i="14" s="1"/>
  <c r="AK57" i="14"/>
  <c r="AL57" i="14" s="1"/>
  <c r="AK45" i="14"/>
  <c r="AL45" i="14" s="1"/>
  <c r="BD79" i="14"/>
  <c r="BE79" i="14" s="1"/>
  <c r="AK54" i="14"/>
  <c r="AL54" i="14" s="1"/>
  <c r="AE23" i="14"/>
  <c r="AF23" i="14" s="1"/>
  <c r="AE16" i="14"/>
  <c r="AF16" i="14" s="1"/>
  <c r="BD89" i="14"/>
  <c r="BE89" i="14" s="1"/>
  <c r="AK48" i="14"/>
  <c r="AL48" i="14" s="1"/>
  <c r="BD73" i="14"/>
  <c r="BE73" i="14" s="1"/>
  <c r="AE19" i="14"/>
  <c r="AF19" i="14" s="1"/>
  <c r="AT81" i="14"/>
  <c r="AU81" i="14" s="1"/>
  <c r="U74" i="14"/>
  <c r="V74" i="14" s="1"/>
  <c r="AY88" i="14"/>
  <c r="AZ88" i="14" s="1"/>
  <c r="AE71" i="14"/>
  <c r="AF71" i="14" s="1"/>
  <c r="BI43" i="14"/>
  <c r="BJ43" i="14" s="1"/>
  <c r="AY77" i="14"/>
  <c r="AZ77" i="14" s="1"/>
  <c r="AE13" i="14"/>
  <c r="AF13" i="14" s="1"/>
  <c r="BI56" i="14"/>
  <c r="BJ56" i="14" s="1"/>
  <c r="BD10" i="14"/>
  <c r="BE10" i="14" s="1"/>
  <c r="BD14" i="14"/>
  <c r="BE14" i="14" s="1"/>
  <c r="BD12" i="14"/>
  <c r="BE12" i="14" s="1"/>
  <c r="AE86" i="14"/>
  <c r="AF86" i="14" s="1"/>
  <c r="AE73" i="14"/>
  <c r="AF73" i="14" s="1"/>
  <c r="U83" i="14"/>
  <c r="V83" i="14" s="1"/>
  <c r="BD19" i="14"/>
  <c r="BE19" i="14" s="1"/>
  <c r="BD16" i="14"/>
  <c r="BE16" i="14" s="1"/>
  <c r="AE14" i="14"/>
  <c r="AF14" i="14" s="1"/>
  <c r="BD21" i="14"/>
  <c r="BE21" i="14" s="1"/>
  <c r="AE24" i="14"/>
  <c r="AF24" i="14" s="1"/>
  <c r="AE20" i="14"/>
  <c r="AF20" i="14" s="1"/>
  <c r="AE11" i="14"/>
  <c r="AF11" i="14" s="1"/>
  <c r="AE26" i="14"/>
  <c r="AF26" i="14" s="1"/>
  <c r="AE84" i="14"/>
  <c r="AF84" i="14" s="1"/>
  <c r="AE74" i="14"/>
  <c r="AF74" i="14" s="1"/>
  <c r="V155" i="17"/>
  <c r="R155" i="17"/>
  <c r="R157" i="17"/>
  <c r="V157" i="17"/>
  <c r="R158" i="17"/>
  <c r="V158" i="17"/>
  <c r="R149" i="17"/>
  <c r="V149" i="17"/>
  <c r="R151" i="17"/>
  <c r="V151" i="17"/>
  <c r="R154" i="17"/>
  <c r="V154" i="17"/>
  <c r="V162" i="17"/>
  <c r="R162" i="17"/>
  <c r="V152" i="17"/>
  <c r="R152" i="17"/>
  <c r="R150" i="17"/>
  <c r="V150" i="17"/>
  <c r="R159" i="17"/>
  <c r="V159" i="17"/>
  <c r="R153" i="17"/>
  <c r="V153" i="17"/>
  <c r="R161" i="17"/>
  <c r="V161" i="17"/>
  <c r="R165" i="17"/>
  <c r="V165" i="17"/>
  <c r="V166" i="17"/>
  <c r="R166" i="17"/>
  <c r="R164" i="17"/>
  <c r="V164" i="17"/>
  <c r="V160" i="17"/>
  <c r="R160" i="17"/>
  <c r="V163" i="17"/>
  <c r="R163" i="17"/>
  <c r="V156" i="17"/>
  <c r="R156" i="17"/>
  <c r="AU59" i="14"/>
  <c r="BJ28" i="14"/>
  <c r="BJ90" i="14"/>
  <c r="V49" i="14"/>
  <c r="H13" i="28" s="1"/>
  <c r="AL80" i="14"/>
  <c r="R13" i="28" s="1"/>
  <c r="AU49" i="14"/>
  <c r="AU60" i="14" s="1"/>
  <c r="AA28" i="14"/>
  <c r="AL28" i="14"/>
  <c r="BD49" i="14"/>
  <c r="BD60" i="14" s="1"/>
  <c r="BJ9" i="14"/>
  <c r="BJ18" i="14" s="1"/>
  <c r="BJ29" i="14" s="1"/>
  <c r="BI18" i="14"/>
  <c r="BI29" i="14" s="1"/>
  <c r="AA49" i="14"/>
  <c r="I13" i="28" s="1"/>
  <c r="BE49" i="14"/>
  <c r="BE60" i="14" s="1"/>
  <c r="BI90" i="14"/>
  <c r="AT49" i="14"/>
  <c r="AT60" i="14" s="1"/>
  <c r="BE50" i="14"/>
  <c r="BE59" i="14" s="1"/>
  <c r="BD59" i="14"/>
  <c r="AU19" i="14"/>
  <c r="AA18" i="14"/>
  <c r="C13" i="28" s="1"/>
  <c r="AA59" i="14"/>
  <c r="AF59" i="14"/>
  <c r="AY18" i="14"/>
  <c r="AY29" i="14" s="1"/>
  <c r="AF49" i="14"/>
  <c r="K13" i="28" s="1"/>
  <c r="AY28" i="14"/>
  <c r="AZ19" i="14"/>
  <c r="AZ28" i="14" s="1"/>
  <c r="AY59" i="14"/>
  <c r="AL90" i="14"/>
  <c r="AY49" i="14"/>
  <c r="AY60" i="14" s="1"/>
  <c r="AZ18" i="14"/>
  <c r="AZ29" i="14" s="1"/>
  <c r="AL18" i="14"/>
  <c r="F13" i="28" s="1"/>
  <c r="BI80" i="14"/>
  <c r="BI91" i="14" s="1"/>
  <c r="BJ80" i="14"/>
  <c r="BJ91" i="14" s="1"/>
  <c r="AT59" i="14"/>
  <c r="V59" i="14"/>
  <c r="AZ59" i="14"/>
  <c r="AZ49" i="14"/>
  <c r="AZ60" i="14" s="1"/>
  <c r="BI28" i="14"/>
  <c r="U143" i="17"/>
  <c r="S143" i="17"/>
  <c r="I143" i="17"/>
  <c r="G143" i="17"/>
  <c r="U118" i="17"/>
  <c r="S118" i="17"/>
  <c r="I118" i="17"/>
  <c r="G118" i="17"/>
  <c r="U93" i="17"/>
  <c r="S93" i="17"/>
  <c r="I93" i="17"/>
  <c r="G93" i="17"/>
  <c r="I51" i="17"/>
  <c r="G51" i="17"/>
  <c r="W26" i="17"/>
  <c r="U26" i="17"/>
  <c r="I26" i="17"/>
  <c r="G26" i="17"/>
  <c r="T47" i="26" l="1"/>
  <c r="S115" i="17" s="1"/>
  <c r="O21" i="28"/>
  <c r="T48" i="26"/>
  <c r="S116" i="17" s="1"/>
  <c r="O22" i="28"/>
  <c r="P22" i="28" s="1"/>
  <c r="T46" i="26"/>
  <c r="S114" i="17" s="1"/>
  <c r="O20" i="28"/>
  <c r="T45" i="26"/>
  <c r="S113" i="17" s="1"/>
  <c r="O19" i="28"/>
  <c r="T44" i="26"/>
  <c r="S112" i="17" s="1"/>
  <c r="O18" i="28"/>
  <c r="T43" i="26"/>
  <c r="S111" i="17" s="1"/>
  <c r="O17" i="28"/>
  <c r="T42" i="26"/>
  <c r="S110" i="17" s="1"/>
  <c r="O16" i="28"/>
  <c r="V46" i="26"/>
  <c r="I164" i="17" s="1"/>
  <c r="J164" i="17" s="1"/>
  <c r="Q20" i="28"/>
  <c r="S20" i="28" s="1"/>
  <c r="S15" i="28"/>
  <c r="V41" i="26"/>
  <c r="I159" i="17" s="1"/>
  <c r="J159" i="17" s="1"/>
  <c r="Q15" i="28"/>
  <c r="V37" i="26"/>
  <c r="I156" i="17" s="1"/>
  <c r="Q11" i="28"/>
  <c r="S11" i="28" s="1"/>
  <c r="V35" i="26"/>
  <c r="I154" i="17" s="1"/>
  <c r="Q9" i="28"/>
  <c r="S9" i="28"/>
  <c r="V33" i="26"/>
  <c r="I152" i="17" s="1"/>
  <c r="Q7" i="28"/>
  <c r="S7" i="28" s="1"/>
  <c r="T41" i="26"/>
  <c r="S109" i="17" s="1"/>
  <c r="O15" i="28"/>
  <c r="T40" i="26"/>
  <c r="S108" i="17" s="1"/>
  <c r="O14" i="28"/>
  <c r="T38" i="26"/>
  <c r="S107" i="17" s="1"/>
  <c r="O12" i="28"/>
  <c r="T37" i="26"/>
  <c r="S106" i="17" s="1"/>
  <c r="O11" i="28"/>
  <c r="T36" i="26"/>
  <c r="S105" i="17" s="1"/>
  <c r="O10" i="28"/>
  <c r="T34" i="26"/>
  <c r="S103" i="17" s="1"/>
  <c r="O8" i="28"/>
  <c r="T33" i="26"/>
  <c r="S102" i="17" s="1"/>
  <c r="O7" i="28"/>
  <c r="T32" i="26"/>
  <c r="S101" i="17" s="1"/>
  <c r="O6" i="28"/>
  <c r="T31" i="26"/>
  <c r="S100" i="17" s="1"/>
  <c r="O5" i="28"/>
  <c r="T30" i="26"/>
  <c r="S99" i="17" s="1"/>
  <c r="O4" i="28"/>
  <c r="P47" i="26"/>
  <c r="S90" i="17" s="1"/>
  <c r="L21" i="28"/>
  <c r="M21" i="28" s="1"/>
  <c r="P46" i="26"/>
  <c r="S89" i="17" s="1"/>
  <c r="L20" i="28"/>
  <c r="P45" i="26"/>
  <c r="S88" i="17" s="1"/>
  <c r="L19" i="28"/>
  <c r="M19" i="28" s="1"/>
  <c r="P44" i="26"/>
  <c r="S87" i="17" s="1"/>
  <c r="L18" i="28"/>
  <c r="M18" i="28" s="1"/>
  <c r="P43" i="26"/>
  <c r="S86" i="17" s="1"/>
  <c r="L17" i="28"/>
  <c r="M17" i="28" s="1"/>
  <c r="P42" i="26"/>
  <c r="S85" i="17" s="1"/>
  <c r="L16" i="28"/>
  <c r="P41" i="26"/>
  <c r="S84" i="17" s="1"/>
  <c r="L15" i="28"/>
  <c r="M15" i="28" s="1"/>
  <c r="P40" i="26"/>
  <c r="S83" i="17" s="1"/>
  <c r="L14" i="28"/>
  <c r="M14" i="28" s="1"/>
  <c r="P38" i="26"/>
  <c r="S82" i="17" s="1"/>
  <c r="L12" i="28"/>
  <c r="M12" i="28" s="1"/>
  <c r="P36" i="26"/>
  <c r="S80" i="17" s="1"/>
  <c r="L10" i="28"/>
  <c r="M10" i="28" s="1"/>
  <c r="P35" i="26"/>
  <c r="S79" i="17" s="1"/>
  <c r="L9" i="28"/>
  <c r="M9" i="28" s="1"/>
  <c r="P34" i="26"/>
  <c r="S78" i="17" s="1"/>
  <c r="L8" i="28"/>
  <c r="M8" i="28" s="1"/>
  <c r="P33" i="26"/>
  <c r="S77" i="17" s="1"/>
  <c r="L7" i="28"/>
  <c r="M7" i="28" s="1"/>
  <c r="P31" i="26"/>
  <c r="S75" i="17" s="1"/>
  <c r="L5" i="28"/>
  <c r="M5" i="28" s="1"/>
  <c r="P30" i="26"/>
  <c r="S74" i="17" s="1"/>
  <c r="L4" i="28"/>
  <c r="M4" i="28" s="1"/>
  <c r="J19" i="28"/>
  <c r="J23" i="28" s="1"/>
  <c r="J10" i="28"/>
  <c r="B45" i="26"/>
  <c r="G113" i="17" s="1"/>
  <c r="B19" i="28"/>
  <c r="D19" i="28" s="1"/>
  <c r="B41" i="26"/>
  <c r="G109" i="17" s="1"/>
  <c r="B15" i="28"/>
  <c r="B37" i="26"/>
  <c r="G106" i="17" s="1"/>
  <c r="B11" i="28"/>
  <c r="D11" i="28" s="1"/>
  <c r="B34" i="26"/>
  <c r="G103" i="17" s="1"/>
  <c r="B8" i="28"/>
  <c r="D8" i="28" s="1"/>
  <c r="B31" i="26"/>
  <c r="G100" i="17" s="1"/>
  <c r="B5" i="28"/>
  <c r="X49" i="26"/>
  <c r="R23" i="28"/>
  <c r="V48" i="26"/>
  <c r="I166" i="17" s="1"/>
  <c r="Q22" i="28"/>
  <c r="S22" i="28" s="1"/>
  <c r="V47" i="26"/>
  <c r="I165" i="17" s="1"/>
  <c r="Q21" i="28"/>
  <c r="S21" i="28" s="1"/>
  <c r="V45" i="26"/>
  <c r="I163" i="17" s="1"/>
  <c r="Q19" i="28"/>
  <c r="S19" i="28" s="1"/>
  <c r="V44" i="26"/>
  <c r="I162" i="17" s="1"/>
  <c r="Q18" i="28"/>
  <c r="S18" i="28" s="1"/>
  <c r="V43" i="26"/>
  <c r="I161" i="17" s="1"/>
  <c r="Q17" i="28"/>
  <c r="S17" i="28" s="1"/>
  <c r="V42" i="26"/>
  <c r="I160" i="17" s="1"/>
  <c r="Q16" i="28"/>
  <c r="S16" i="28" s="1"/>
  <c r="V40" i="26"/>
  <c r="I158" i="17" s="1"/>
  <c r="Q14" i="28"/>
  <c r="S14" i="28" s="1"/>
  <c r="V38" i="26"/>
  <c r="I157" i="17" s="1"/>
  <c r="Q12" i="28"/>
  <c r="S12" i="28" s="1"/>
  <c r="V36" i="26"/>
  <c r="I155" i="17" s="1"/>
  <c r="J155" i="17" s="1"/>
  <c r="Q10" i="28"/>
  <c r="S10" i="28" s="1"/>
  <c r="V34" i="26"/>
  <c r="I153" i="17" s="1"/>
  <c r="Q8" i="28"/>
  <c r="S8" i="28" s="1"/>
  <c r="V32" i="26"/>
  <c r="I151" i="17" s="1"/>
  <c r="Q6" i="28"/>
  <c r="S6" i="28" s="1"/>
  <c r="V31" i="26"/>
  <c r="I150" i="17" s="1"/>
  <c r="Q5" i="28"/>
  <c r="S5" i="28" s="1"/>
  <c r="V30" i="26"/>
  <c r="I149" i="17" s="1"/>
  <c r="Q4" i="28"/>
  <c r="S4" i="28" s="1"/>
  <c r="R47" i="26"/>
  <c r="G90" i="17" s="1"/>
  <c r="N21" i="28"/>
  <c r="P21" i="28" s="1"/>
  <c r="R46" i="26"/>
  <c r="G89" i="17" s="1"/>
  <c r="N20" i="28"/>
  <c r="P20" i="28" s="1"/>
  <c r="R45" i="26"/>
  <c r="G88" i="17" s="1"/>
  <c r="N19" i="28"/>
  <c r="P19" i="28" s="1"/>
  <c r="R44" i="26"/>
  <c r="G87" i="17" s="1"/>
  <c r="N18" i="28"/>
  <c r="P18" i="28" s="1"/>
  <c r="R43" i="26"/>
  <c r="G86" i="17" s="1"/>
  <c r="N17" i="28"/>
  <c r="P17" i="28" s="1"/>
  <c r="R42" i="26"/>
  <c r="G85" i="17" s="1"/>
  <c r="N16" i="28"/>
  <c r="R41" i="26"/>
  <c r="G84" i="17" s="1"/>
  <c r="N15" i="28"/>
  <c r="R40" i="26"/>
  <c r="G83" i="17" s="1"/>
  <c r="N14" i="28"/>
  <c r="R36" i="26"/>
  <c r="G80" i="17" s="1"/>
  <c r="N10" i="28"/>
  <c r="P10" i="28" s="1"/>
  <c r="R35" i="26"/>
  <c r="G79" i="17" s="1"/>
  <c r="N9" i="28"/>
  <c r="P9" i="28" s="1"/>
  <c r="R31" i="26"/>
  <c r="G75" i="17" s="1"/>
  <c r="N5" i="28"/>
  <c r="P5" i="28" s="1"/>
  <c r="L49" i="26"/>
  <c r="I23" i="28"/>
  <c r="J9" i="28"/>
  <c r="J49" i="26"/>
  <c r="H23" i="28"/>
  <c r="J13" i="28"/>
  <c r="J24" i="28" s="1"/>
  <c r="H49" i="26"/>
  <c r="F23" i="28"/>
  <c r="F48" i="26"/>
  <c r="G166" i="17" s="1"/>
  <c r="E22" i="28"/>
  <c r="G22" i="28" s="1"/>
  <c r="F47" i="26"/>
  <c r="G165" i="17" s="1"/>
  <c r="E21" i="28"/>
  <c r="G21" i="28" s="1"/>
  <c r="F46" i="26"/>
  <c r="G164" i="17" s="1"/>
  <c r="E20" i="28"/>
  <c r="G20" i="28" s="1"/>
  <c r="F45" i="26"/>
  <c r="G163" i="17" s="1"/>
  <c r="E19" i="28"/>
  <c r="G19" i="28" s="1"/>
  <c r="F44" i="26"/>
  <c r="G162" i="17" s="1"/>
  <c r="J162" i="17" s="1"/>
  <c r="E18" i="28"/>
  <c r="G18" i="28" s="1"/>
  <c r="F43" i="26"/>
  <c r="G161" i="17" s="1"/>
  <c r="E17" i="28"/>
  <c r="G17" i="28" s="1"/>
  <c r="F42" i="26"/>
  <c r="G160" i="17" s="1"/>
  <c r="J160" i="17" s="1"/>
  <c r="E16" i="28"/>
  <c r="G16" i="28" s="1"/>
  <c r="F41" i="26"/>
  <c r="G159" i="17" s="1"/>
  <c r="E15" i="28"/>
  <c r="G15" i="28" s="1"/>
  <c r="F40" i="26"/>
  <c r="G158" i="17" s="1"/>
  <c r="E14" i="28"/>
  <c r="G14" i="28" s="1"/>
  <c r="F38" i="26"/>
  <c r="G157" i="17" s="1"/>
  <c r="J157" i="17" s="1"/>
  <c r="E12" i="28"/>
  <c r="G12" i="28" s="1"/>
  <c r="F37" i="26"/>
  <c r="G156" i="17" s="1"/>
  <c r="E11" i="28"/>
  <c r="G11" i="28" s="1"/>
  <c r="F36" i="26"/>
  <c r="G155" i="17" s="1"/>
  <c r="E10" i="28"/>
  <c r="G10" i="28" s="1"/>
  <c r="F35" i="26"/>
  <c r="G154" i="17" s="1"/>
  <c r="E9" i="28"/>
  <c r="G9" i="28" s="1"/>
  <c r="F34" i="26"/>
  <c r="G153" i="17" s="1"/>
  <c r="F153" i="17" s="1"/>
  <c r="E8" i="28"/>
  <c r="G8" i="28" s="1"/>
  <c r="F33" i="26"/>
  <c r="G152" i="17" s="1"/>
  <c r="E7" i="28"/>
  <c r="G7" i="28" s="1"/>
  <c r="F32" i="26"/>
  <c r="G151" i="17" s="1"/>
  <c r="E6" i="28"/>
  <c r="G6" i="28" s="1"/>
  <c r="F31" i="26"/>
  <c r="G150" i="17" s="1"/>
  <c r="E5" i="28"/>
  <c r="G5" i="28" s="1"/>
  <c r="F30" i="26"/>
  <c r="G149" i="17" s="1"/>
  <c r="F149" i="17" s="1"/>
  <c r="E4" i="28"/>
  <c r="G4" i="28" s="1"/>
  <c r="D15" i="28"/>
  <c r="D49" i="26"/>
  <c r="C23" i="28"/>
  <c r="D5" i="28"/>
  <c r="B48" i="26"/>
  <c r="G116" i="17" s="1"/>
  <c r="B22" i="28"/>
  <c r="D22" i="28" s="1"/>
  <c r="B47" i="26"/>
  <c r="G115" i="17" s="1"/>
  <c r="B21" i="28"/>
  <c r="D21" i="28" s="1"/>
  <c r="B46" i="26"/>
  <c r="G114" i="17" s="1"/>
  <c r="B20" i="28"/>
  <c r="D20" i="28" s="1"/>
  <c r="B44" i="26"/>
  <c r="G112" i="17" s="1"/>
  <c r="B18" i="28"/>
  <c r="B43" i="26"/>
  <c r="G111" i="17" s="1"/>
  <c r="B17" i="28"/>
  <c r="D17" i="28" s="1"/>
  <c r="B42" i="26"/>
  <c r="G110" i="17" s="1"/>
  <c r="B16" i="28"/>
  <c r="D16" i="28" s="1"/>
  <c r="B40" i="26"/>
  <c r="G108" i="17" s="1"/>
  <c r="B14" i="28"/>
  <c r="D14" i="28" s="1"/>
  <c r="B38" i="26"/>
  <c r="G107" i="17" s="1"/>
  <c r="B12" i="28"/>
  <c r="D12" i="28" s="1"/>
  <c r="B36" i="26"/>
  <c r="G105" i="17" s="1"/>
  <c r="B10" i="28"/>
  <c r="B35" i="26"/>
  <c r="G104" i="17" s="1"/>
  <c r="B9" i="28"/>
  <c r="B33" i="26"/>
  <c r="G102" i="17" s="1"/>
  <c r="B7" i="28"/>
  <c r="D7" i="28" s="1"/>
  <c r="M22" i="28"/>
  <c r="M20" i="28"/>
  <c r="M16" i="28"/>
  <c r="N49" i="26"/>
  <c r="K23" i="28"/>
  <c r="R38" i="26"/>
  <c r="G82" i="17" s="1"/>
  <c r="N12" i="28"/>
  <c r="R37" i="26"/>
  <c r="G81" i="17" s="1"/>
  <c r="N11" i="28"/>
  <c r="R34" i="26"/>
  <c r="G78" i="17" s="1"/>
  <c r="N8" i="28"/>
  <c r="R33" i="26"/>
  <c r="G77" i="17" s="1"/>
  <c r="N7" i="28"/>
  <c r="R32" i="26"/>
  <c r="G76" i="17" s="1"/>
  <c r="N6" i="28"/>
  <c r="P6" i="28" s="1"/>
  <c r="R30" i="26"/>
  <c r="G74" i="17" s="1"/>
  <c r="N4" i="28"/>
  <c r="P4" i="28" s="1"/>
  <c r="B32" i="26"/>
  <c r="G101" i="17" s="1"/>
  <c r="B6" i="28"/>
  <c r="B30" i="26"/>
  <c r="G99" i="17" s="1"/>
  <c r="B4" i="28"/>
  <c r="D4" i="28" s="1"/>
  <c r="AU28" i="14"/>
  <c r="V18" i="14"/>
  <c r="AU18" i="14"/>
  <c r="AU29" i="14" s="1"/>
  <c r="AT28" i="14"/>
  <c r="F152" i="17"/>
  <c r="F156" i="17"/>
  <c r="AT18" i="14"/>
  <c r="AT29" i="14" s="1"/>
  <c r="J161" i="17"/>
  <c r="V28" i="14"/>
  <c r="J158" i="17"/>
  <c r="F158" i="17"/>
  <c r="F166" i="17"/>
  <c r="F162" i="17"/>
  <c r="F160" i="17"/>
  <c r="F154" i="17"/>
  <c r="F165" i="17"/>
  <c r="AU80" i="14"/>
  <c r="AU91" i="14" s="1"/>
  <c r="J166" i="17"/>
  <c r="F164" i="17"/>
  <c r="AU90" i="14"/>
  <c r="F163" i="17"/>
  <c r="BJ49" i="14"/>
  <c r="BJ60" i="14" s="1"/>
  <c r="F150" i="17"/>
  <c r="AF80" i="14"/>
  <c r="J152" i="17"/>
  <c r="J156" i="17"/>
  <c r="BE80" i="14"/>
  <c r="BE91" i="14" s="1"/>
  <c r="AA90" i="14"/>
  <c r="BD80" i="14"/>
  <c r="BD91" i="14" s="1"/>
  <c r="AF28" i="14"/>
  <c r="BE90" i="14"/>
  <c r="AT90" i="14"/>
  <c r="BI49" i="14"/>
  <c r="BI60" i="14" s="1"/>
  <c r="AT80" i="14"/>
  <c r="AT91" i="14" s="1"/>
  <c r="AY90" i="14"/>
  <c r="J163" i="17"/>
  <c r="AZ90" i="14"/>
  <c r="F161" i="17"/>
  <c r="BJ59" i="14"/>
  <c r="AL59" i="14"/>
  <c r="BE28" i="14"/>
  <c r="BE18" i="14"/>
  <c r="BE29" i="14" s="1"/>
  <c r="BI59" i="14"/>
  <c r="AA80" i="14"/>
  <c r="AF90" i="14"/>
  <c r="J153" i="17"/>
  <c r="J151" i="17"/>
  <c r="AF18" i="14"/>
  <c r="BD28" i="14"/>
  <c r="AY80" i="14"/>
  <c r="AY91" i="14" s="1"/>
  <c r="BD90" i="14"/>
  <c r="V80" i="14"/>
  <c r="J154" i="17"/>
  <c r="J165" i="17"/>
  <c r="AL49" i="14"/>
  <c r="AZ80" i="14"/>
  <c r="AZ91" i="14" s="1"/>
  <c r="BD18" i="14"/>
  <c r="BD29" i="14" s="1"/>
  <c r="V90" i="14"/>
  <c r="W150" i="17"/>
  <c r="Q153" i="17"/>
  <c r="W149" i="17"/>
  <c r="W152" i="17"/>
  <c r="W154" i="17"/>
  <c r="W153" i="17"/>
  <c r="W151" i="17"/>
  <c r="W156" i="17"/>
  <c r="W155" i="17"/>
  <c r="W157" i="17"/>
  <c r="W163" i="17"/>
  <c r="W162" i="17"/>
  <c r="W159" i="17"/>
  <c r="W165" i="17"/>
  <c r="W161" i="17"/>
  <c r="W158" i="17"/>
  <c r="W160" i="17"/>
  <c r="W164" i="17"/>
  <c r="W166" i="17"/>
  <c r="Q154" i="17"/>
  <c r="Q149" i="17"/>
  <c r="Q150" i="17"/>
  <c r="Q151" i="17"/>
  <c r="Q155" i="17"/>
  <c r="Q157" i="17"/>
  <c r="Q152" i="17"/>
  <c r="Q156" i="17"/>
  <c r="Q160" i="17"/>
  <c r="Q158" i="17"/>
  <c r="Q164" i="17"/>
  <c r="Q166" i="17"/>
  <c r="Q161" i="17"/>
  <c r="Q159" i="17"/>
  <c r="Q165" i="17"/>
  <c r="Q163" i="17"/>
  <c r="Q162" i="17"/>
  <c r="AA60" i="14"/>
  <c r="L39" i="26"/>
  <c r="AL91" i="14"/>
  <c r="X39" i="26"/>
  <c r="AF60" i="14"/>
  <c r="N39" i="26"/>
  <c r="V60" i="14"/>
  <c r="J39" i="26"/>
  <c r="AL29" i="14"/>
  <c r="H39" i="26"/>
  <c r="AA29" i="14"/>
  <c r="D39" i="26"/>
  <c r="BD61" i="14"/>
  <c r="BJ30" i="14"/>
  <c r="AT61" i="14"/>
  <c r="BI30" i="14"/>
  <c r="BJ92" i="14"/>
  <c r="AU61" i="14"/>
  <c r="BI92" i="14"/>
  <c r="BE61" i="14"/>
  <c r="AZ30" i="14"/>
  <c r="AY30" i="14"/>
  <c r="AZ61" i="14"/>
  <c r="AY61" i="14"/>
  <c r="AF3" i="5"/>
  <c r="AE3" i="5"/>
  <c r="AD3" i="5"/>
  <c r="AC3" i="5"/>
  <c r="AB3" i="5"/>
  <c r="AA3" i="5"/>
  <c r="Z3" i="5"/>
  <c r="Y3" i="5"/>
  <c r="X3" i="5"/>
  <c r="W3" i="5"/>
  <c r="V3" i="5"/>
  <c r="U3" i="5"/>
  <c r="N11" i="5"/>
  <c r="M11" i="5"/>
  <c r="L11" i="5"/>
  <c r="K11" i="5"/>
  <c r="J11" i="5"/>
  <c r="I11" i="5"/>
  <c r="H11" i="5"/>
  <c r="G11" i="5"/>
  <c r="F11" i="5"/>
  <c r="E11" i="5"/>
  <c r="D11" i="5"/>
  <c r="C11" i="5"/>
  <c r="N5" i="5"/>
  <c r="M5" i="5"/>
  <c r="L5" i="5"/>
  <c r="K5" i="5"/>
  <c r="J5" i="5"/>
  <c r="I5" i="5"/>
  <c r="H5" i="5"/>
  <c r="G5" i="5"/>
  <c r="F5" i="5"/>
  <c r="E5" i="5"/>
  <c r="D5" i="5"/>
  <c r="C5" i="5"/>
  <c r="P15" i="28" l="1"/>
  <c r="Z15" i="28" s="1"/>
  <c r="AH15" i="28" s="1"/>
  <c r="Z22" i="28"/>
  <c r="AB22" i="28" s="1"/>
  <c r="P16" i="28"/>
  <c r="F159" i="17"/>
  <c r="E160" i="17" s="1"/>
  <c r="F155" i="17"/>
  <c r="J150" i="17"/>
  <c r="F157" i="17"/>
  <c r="F151" i="17"/>
  <c r="P14" i="28"/>
  <c r="P23" i="28" s="1"/>
  <c r="T49" i="26"/>
  <c r="O23" i="28"/>
  <c r="AA91" i="14"/>
  <c r="O13" i="28"/>
  <c r="P49" i="26"/>
  <c r="L23" i="28"/>
  <c r="Z5" i="28"/>
  <c r="AF5" i="28" s="1"/>
  <c r="M13" i="28"/>
  <c r="M24" i="28" s="1"/>
  <c r="AL60" i="14"/>
  <c r="L13" i="28"/>
  <c r="Z20" i="28"/>
  <c r="AD20" i="28" s="1"/>
  <c r="X50" i="26"/>
  <c r="R24" i="28"/>
  <c r="S23" i="28"/>
  <c r="V49" i="26"/>
  <c r="Q23" i="28"/>
  <c r="BD92" i="14"/>
  <c r="S13" i="28"/>
  <c r="S24" i="28" s="1"/>
  <c r="S25" i="28" s="1"/>
  <c r="AF91" i="14"/>
  <c r="AF92" i="14" s="1"/>
  <c r="Q13" i="28"/>
  <c r="Z17" i="28"/>
  <c r="AI17" i="28" s="1"/>
  <c r="Z16" i="28"/>
  <c r="AH16" i="28" s="1"/>
  <c r="R49" i="26"/>
  <c r="N23" i="28"/>
  <c r="AU92" i="14"/>
  <c r="M23" i="28"/>
  <c r="N50" i="26"/>
  <c r="K24" i="28"/>
  <c r="L50" i="26"/>
  <c r="I24" i="28"/>
  <c r="J25" i="28"/>
  <c r="J50" i="26"/>
  <c r="H24" i="28"/>
  <c r="H50" i="26"/>
  <c r="F24" i="28"/>
  <c r="Z21" i="28"/>
  <c r="AI21" i="28" s="1"/>
  <c r="Z19" i="28"/>
  <c r="AD19" i="28" s="1"/>
  <c r="G23" i="28"/>
  <c r="F49" i="26"/>
  <c r="E23" i="28"/>
  <c r="G13" i="28"/>
  <c r="G24" i="28" s="1"/>
  <c r="AF29" i="14"/>
  <c r="AF30" i="14" s="1"/>
  <c r="E13" i="28"/>
  <c r="J149" i="17"/>
  <c r="K150" i="17" s="1"/>
  <c r="D50" i="26"/>
  <c r="C24" i="28"/>
  <c r="D18" i="28"/>
  <c r="D23" i="28" s="1"/>
  <c r="AU30" i="14"/>
  <c r="B49" i="26"/>
  <c r="B23" i="28"/>
  <c r="D10" i="28"/>
  <c r="Z10" i="28" s="1"/>
  <c r="D9" i="28"/>
  <c r="AI22" i="28"/>
  <c r="AH22" i="28"/>
  <c r="P12" i="28"/>
  <c r="P11" i="28"/>
  <c r="Z11" i="28"/>
  <c r="P8" i="28"/>
  <c r="Z8" i="28" s="1"/>
  <c r="P7" i="28"/>
  <c r="Z7" i="28" s="1"/>
  <c r="V91" i="14"/>
  <c r="N13" i="28"/>
  <c r="D6" i="28"/>
  <c r="Z6" i="28" s="1"/>
  <c r="V29" i="14"/>
  <c r="V30" i="14" s="1"/>
  <c r="B13" i="28"/>
  <c r="Z4" i="28"/>
  <c r="AB4" i="28" s="1"/>
  <c r="B39" i="26"/>
  <c r="AT30" i="14"/>
  <c r="P160" i="17"/>
  <c r="O160" i="17" s="1"/>
  <c r="I182" i="17" s="1"/>
  <c r="P155" i="17"/>
  <c r="E151" i="17"/>
  <c r="E149" i="17"/>
  <c r="K149" i="17"/>
  <c r="BJ61" i="14"/>
  <c r="AY92" i="14"/>
  <c r="E150" i="17"/>
  <c r="E156" i="17"/>
  <c r="BE92" i="14"/>
  <c r="V39" i="26"/>
  <c r="E155" i="17"/>
  <c r="E153" i="17"/>
  <c r="E159" i="17"/>
  <c r="E162" i="17"/>
  <c r="K153" i="17"/>
  <c r="K160" i="17"/>
  <c r="AZ92" i="14"/>
  <c r="BI61" i="14"/>
  <c r="P161" i="17"/>
  <c r="O161" i="17" s="1"/>
  <c r="H182" i="17" s="1"/>
  <c r="P39" i="26"/>
  <c r="P163" i="17"/>
  <c r="O163" i="17" s="1"/>
  <c r="F182" i="17" s="1"/>
  <c r="P166" i="17"/>
  <c r="O166" i="17" s="1"/>
  <c r="P156" i="17"/>
  <c r="K152" i="17"/>
  <c r="F39" i="26"/>
  <c r="R39" i="26"/>
  <c r="K151" i="17"/>
  <c r="P157" i="17"/>
  <c r="K166" i="17"/>
  <c r="AT92" i="14"/>
  <c r="E152" i="17"/>
  <c r="E166" i="17"/>
  <c r="E163" i="17"/>
  <c r="E157" i="17"/>
  <c r="E165" i="17"/>
  <c r="T39" i="26"/>
  <c r="E158" i="17"/>
  <c r="E154" i="17"/>
  <c r="K165" i="17"/>
  <c r="K154" i="17"/>
  <c r="BE30" i="14"/>
  <c r="K159" i="17"/>
  <c r="K157" i="17"/>
  <c r="K156" i="17"/>
  <c r="K164" i="17"/>
  <c r="K163" i="17"/>
  <c r="P162" i="17"/>
  <c r="O162" i="17" s="1"/>
  <c r="G182" i="17" s="1"/>
  <c r="K158" i="17"/>
  <c r="L158" i="17" s="1"/>
  <c r="M158" i="17" s="1"/>
  <c r="Q181" i="17" s="1"/>
  <c r="K155" i="17"/>
  <c r="P150" i="17"/>
  <c r="BD30" i="14"/>
  <c r="P149" i="17"/>
  <c r="K162" i="17"/>
  <c r="K161" i="17"/>
  <c r="P158" i="17"/>
  <c r="O158" i="17" s="1"/>
  <c r="K182" i="17" s="1"/>
  <c r="X154" i="17"/>
  <c r="X159" i="17"/>
  <c r="Y159" i="17" s="1"/>
  <c r="R182" i="17" s="1"/>
  <c r="P165" i="17"/>
  <c r="O165" i="17" s="1"/>
  <c r="D182" i="17" s="1"/>
  <c r="P164" i="17"/>
  <c r="O164" i="17" s="1"/>
  <c r="E182" i="17" s="1"/>
  <c r="X160" i="17"/>
  <c r="Y160" i="17" s="1"/>
  <c r="S182" i="17" s="1"/>
  <c r="X155" i="17"/>
  <c r="P154" i="17"/>
  <c r="X158" i="17"/>
  <c r="Y158" i="17" s="1"/>
  <c r="Q182" i="17" s="1"/>
  <c r="X162" i="17"/>
  <c r="Y162" i="17" s="1"/>
  <c r="U182" i="17" s="1"/>
  <c r="X156" i="17"/>
  <c r="P152" i="17"/>
  <c r="X152" i="17"/>
  <c r="X166" i="17"/>
  <c r="Y166" i="17" s="1"/>
  <c r="X161" i="17"/>
  <c r="Y161" i="17" s="1"/>
  <c r="T182" i="17" s="1"/>
  <c r="X163" i="17"/>
  <c r="Y163" i="17" s="1"/>
  <c r="V182" i="17" s="1"/>
  <c r="P151" i="17"/>
  <c r="X151" i="17"/>
  <c r="X149" i="17"/>
  <c r="P159" i="17"/>
  <c r="O159" i="17" s="1"/>
  <c r="J182" i="17" s="1"/>
  <c r="X164" i="17"/>
  <c r="Y164" i="17" s="1"/>
  <c r="W182" i="17" s="1"/>
  <c r="X165" i="17"/>
  <c r="Y165" i="17" s="1"/>
  <c r="X182" i="17" s="1"/>
  <c r="X157" i="17"/>
  <c r="P153" i="17"/>
  <c r="X153" i="17"/>
  <c r="X150" i="17"/>
  <c r="AF61" i="14"/>
  <c r="AL61" i="14"/>
  <c r="AA92" i="14"/>
  <c r="AA61" i="14"/>
  <c r="AA30" i="14"/>
  <c r="AL30" i="14"/>
  <c r="AL92" i="14"/>
  <c r="V61" i="14"/>
  <c r="AE22" i="28" l="1"/>
  <c r="AG22" i="28"/>
  <c r="AK22" i="28" s="1"/>
  <c r="AS22" i="28" s="1"/>
  <c r="AF22" i="28"/>
  <c r="AC22" i="28"/>
  <c r="AD22" i="28"/>
  <c r="Z14" i="28"/>
  <c r="AF14" i="28" s="1"/>
  <c r="AE20" i="28"/>
  <c r="E161" i="17"/>
  <c r="E164" i="17"/>
  <c r="AH20" i="28"/>
  <c r="AH5" i="28"/>
  <c r="AS5" i="28" s="1"/>
  <c r="AC5" i="28"/>
  <c r="AB5" i="28"/>
  <c r="AI5" i="28"/>
  <c r="AT5" i="28" s="1"/>
  <c r="AG5" i="28"/>
  <c r="AD5" i="28"/>
  <c r="T51" i="26"/>
  <c r="O25" i="28"/>
  <c r="T50" i="26"/>
  <c r="O24" i="28"/>
  <c r="AE5" i="28"/>
  <c r="AF20" i="28"/>
  <c r="AC20" i="28"/>
  <c r="AG20" i="28"/>
  <c r="AB20" i="28"/>
  <c r="M25" i="28"/>
  <c r="P51" i="26"/>
  <c r="L25" i="28"/>
  <c r="P50" i="26"/>
  <c r="L24" i="28"/>
  <c r="AG16" i="28"/>
  <c r="AF16" i="28"/>
  <c r="Z18" i="28"/>
  <c r="AH18" i="28" s="1"/>
  <c r="AE17" i="28"/>
  <c r="AC16" i="28"/>
  <c r="D13" i="28"/>
  <c r="D24" i="28" s="1"/>
  <c r="D25" i="28" s="1"/>
  <c r="AI20" i="28"/>
  <c r="AE16" i="28"/>
  <c r="AB16" i="28"/>
  <c r="AD16" i="28"/>
  <c r="AB17" i="28"/>
  <c r="AM17" i="28" s="1"/>
  <c r="AI16" i="28"/>
  <c r="X51" i="26"/>
  <c r="R25" i="28"/>
  <c r="AG17" i="28"/>
  <c r="AD17" i="28"/>
  <c r="AH17" i="28"/>
  <c r="AS17" i="28" s="1"/>
  <c r="AF17" i="28"/>
  <c r="AC17" i="28"/>
  <c r="V51" i="26"/>
  <c r="Q25" i="28"/>
  <c r="V50" i="26"/>
  <c r="Q24" i="28"/>
  <c r="AC19" i="28"/>
  <c r="AN19" i="28" s="1"/>
  <c r="AC21" i="28"/>
  <c r="AD14" i="28"/>
  <c r="AB14" i="28"/>
  <c r="AC14" i="28"/>
  <c r="AE14" i="28"/>
  <c r="AG14" i="28"/>
  <c r="AH14" i="28"/>
  <c r="L51" i="26"/>
  <c r="I25" i="28"/>
  <c r="AF21" i="28"/>
  <c r="AE21" i="28"/>
  <c r="AG21" i="28"/>
  <c r="AD21" i="28"/>
  <c r="AB21" i="28"/>
  <c r="AH19" i="28"/>
  <c r="AS19" i="28" s="1"/>
  <c r="AE15" i="28"/>
  <c r="AI14" i="28"/>
  <c r="J51" i="26"/>
  <c r="H25" i="28"/>
  <c r="AH21" i="28"/>
  <c r="AG19" i="28"/>
  <c r="AE19" i="28"/>
  <c r="AF19" i="28"/>
  <c r="AI19" i="28"/>
  <c r="AT19" i="28" s="1"/>
  <c r="AB19" i="28"/>
  <c r="AG15" i="28"/>
  <c r="H51" i="26"/>
  <c r="F25" i="28"/>
  <c r="G25" i="28"/>
  <c r="AF15" i="28"/>
  <c r="AC15" i="28"/>
  <c r="AI15" i="28"/>
  <c r="AD15" i="28"/>
  <c r="AB15" i="28"/>
  <c r="D150" i="17"/>
  <c r="F51" i="26"/>
  <c r="E25" i="28"/>
  <c r="F50" i="26"/>
  <c r="E24" i="28"/>
  <c r="Z9" i="28"/>
  <c r="AD9" i="28" s="1"/>
  <c r="D51" i="26"/>
  <c r="C25" i="28"/>
  <c r="AI10" i="28"/>
  <c r="AH10" i="28"/>
  <c r="AF10" i="28"/>
  <c r="AD10" i="28"/>
  <c r="AG10" i="28"/>
  <c r="AC10" i="28"/>
  <c r="AE10" i="28"/>
  <c r="AB10" i="28"/>
  <c r="N51" i="26"/>
  <c r="K25" i="28"/>
  <c r="Z12" i="28"/>
  <c r="AF12" i="28" s="1"/>
  <c r="AH11" i="28"/>
  <c r="AG11" i="28"/>
  <c r="AC11" i="28"/>
  <c r="AD11" i="28"/>
  <c r="AI11" i="28"/>
  <c r="AE11" i="28"/>
  <c r="AB11" i="28"/>
  <c r="AF11" i="28"/>
  <c r="AH8" i="28"/>
  <c r="AD8" i="28"/>
  <c r="AB8" i="28"/>
  <c r="AG8" i="28"/>
  <c r="AI8" i="28"/>
  <c r="AE8" i="28"/>
  <c r="AC8" i="28"/>
  <c r="AF8" i="28"/>
  <c r="AD7" i="28"/>
  <c r="AH7" i="28"/>
  <c r="AB7" i="28"/>
  <c r="AI7" i="28"/>
  <c r="AE7" i="28"/>
  <c r="AC7" i="28"/>
  <c r="AG7" i="28"/>
  <c r="AF7" i="28"/>
  <c r="P13" i="28"/>
  <c r="P24" i="28" s="1"/>
  <c r="P25" i="28" s="1"/>
  <c r="R50" i="26"/>
  <c r="N24" i="28"/>
  <c r="V92" i="14"/>
  <c r="AD6" i="28"/>
  <c r="AC6" i="28"/>
  <c r="AF6" i="28"/>
  <c r="AI6" i="28"/>
  <c r="AG6" i="28"/>
  <c r="AH6" i="28"/>
  <c r="AE6" i="28"/>
  <c r="AB6" i="28"/>
  <c r="AI4" i="28"/>
  <c r="AF4" i="28"/>
  <c r="AC4" i="28"/>
  <c r="AD4" i="28"/>
  <c r="AH4" i="28"/>
  <c r="AG4" i="28"/>
  <c r="AE4" i="28"/>
  <c r="B51" i="26"/>
  <c r="B25" i="28"/>
  <c r="B50" i="26"/>
  <c r="B24" i="28"/>
  <c r="D166" i="17"/>
  <c r="C166" i="17" s="1"/>
  <c r="C167" i="17" s="1"/>
  <c r="D156" i="17"/>
  <c r="D151" i="17"/>
  <c r="L163" i="17"/>
  <c r="M163" i="17" s="1"/>
  <c r="V181" i="17" s="1"/>
  <c r="L150" i="17"/>
  <c r="D149" i="17"/>
  <c r="L149" i="17"/>
  <c r="D155" i="17"/>
  <c r="L166" i="17"/>
  <c r="M166" i="17" s="1"/>
  <c r="Y181" i="17" s="1"/>
  <c r="D157" i="17"/>
  <c r="L160" i="17"/>
  <c r="M160" i="17" s="1"/>
  <c r="S181" i="17" s="1"/>
  <c r="D152" i="17"/>
  <c r="D153" i="17"/>
  <c r="D161" i="17"/>
  <c r="C161" i="17" s="1"/>
  <c r="H181" i="17" s="1"/>
  <c r="D159" i="17"/>
  <c r="C159" i="17" s="1"/>
  <c r="J181" i="17" s="1"/>
  <c r="L153" i="17"/>
  <c r="L162" i="17"/>
  <c r="M162" i="17" s="1"/>
  <c r="U181" i="17" s="1"/>
  <c r="L159" i="17"/>
  <c r="M159" i="17" s="1"/>
  <c r="R181" i="17" s="1"/>
  <c r="L152" i="17"/>
  <c r="D154" i="17"/>
  <c r="D158" i="17"/>
  <c r="C158" i="17" s="1"/>
  <c r="K181" i="17" s="1"/>
  <c r="L151" i="17"/>
  <c r="D160" i="17"/>
  <c r="C160" i="17" s="1"/>
  <c r="I181" i="17" s="1"/>
  <c r="L164" i="17"/>
  <c r="M164" i="17" s="1"/>
  <c r="W181" i="17" s="1"/>
  <c r="L154" i="17"/>
  <c r="D165" i="17"/>
  <c r="C165" i="17" s="1"/>
  <c r="D181" i="17" s="1"/>
  <c r="D163" i="17"/>
  <c r="C163" i="17" s="1"/>
  <c r="F181" i="17" s="1"/>
  <c r="L156" i="17"/>
  <c r="L157" i="17"/>
  <c r="L165" i="17"/>
  <c r="M165" i="17" s="1"/>
  <c r="X181" i="17" s="1"/>
  <c r="D162" i="17"/>
  <c r="C162" i="17" s="1"/>
  <c r="G181" i="17" s="1"/>
  <c r="D164" i="17"/>
  <c r="C164" i="17" s="1"/>
  <c r="E181" i="17" s="1"/>
  <c r="L161" i="17"/>
  <c r="M161" i="17" s="1"/>
  <c r="T181" i="17" s="1"/>
  <c r="L155" i="17"/>
  <c r="O167" i="17"/>
  <c r="C182" i="17"/>
  <c r="O168" i="17"/>
  <c r="Y168" i="17" s="1"/>
  <c r="Y167" i="17"/>
  <c r="Y182" i="17"/>
  <c r="I15" i="8"/>
  <c r="Q15" i="8"/>
  <c r="P15" i="8"/>
  <c r="O15" i="8"/>
  <c r="N15" i="8"/>
  <c r="M15" i="8"/>
  <c r="L15" i="8"/>
  <c r="K15" i="8"/>
  <c r="J15" i="8"/>
  <c r="H15" i="8"/>
  <c r="G15" i="8"/>
  <c r="F15" i="8"/>
  <c r="AK5" i="28" l="1"/>
  <c r="AQ5" i="28" s="1"/>
  <c r="AK20" i="28"/>
  <c r="AR20" i="28" s="1"/>
  <c r="AC18" i="28"/>
  <c r="AD18" i="28"/>
  <c r="AF18" i="28"/>
  <c r="AI18" i="28"/>
  <c r="AB18" i="28"/>
  <c r="AM18" i="28" s="1"/>
  <c r="AG18" i="28"/>
  <c r="AE18" i="28"/>
  <c r="AK16" i="28"/>
  <c r="AM16" i="28" s="1"/>
  <c r="AK17" i="28"/>
  <c r="AP17" i="28" s="1"/>
  <c r="AQ17" i="28"/>
  <c r="AK21" i="28"/>
  <c r="AS21" i="28" s="1"/>
  <c r="AK19" i="28"/>
  <c r="AO19" i="28" s="1"/>
  <c r="AK14" i="28"/>
  <c r="AS14" i="28" s="1"/>
  <c r="AK15" i="28"/>
  <c r="AM15" i="28" s="1"/>
  <c r="AI9" i="28"/>
  <c r="AG9" i="28"/>
  <c r="AR9" i="28" s="1"/>
  <c r="AH9" i="28"/>
  <c r="AS9" i="28" s="1"/>
  <c r="AF9" i="28"/>
  <c r="AM19" i="28"/>
  <c r="AN15" i="28"/>
  <c r="AO15" i="28"/>
  <c r="AB9" i="28"/>
  <c r="AE9" i="28"/>
  <c r="AP9" i="28" s="1"/>
  <c r="AC9" i="28"/>
  <c r="C181" i="17"/>
  <c r="AN5" i="28"/>
  <c r="AK4" i="28"/>
  <c r="AR4" i="28" s="1"/>
  <c r="AP22" i="28"/>
  <c r="AT22" i="28"/>
  <c r="AN22" i="28"/>
  <c r="AM22" i="28"/>
  <c r="AK10" i="28"/>
  <c r="AS10" i="28" s="1"/>
  <c r="AQ22" i="28"/>
  <c r="AO22" i="28"/>
  <c r="AR22" i="28"/>
  <c r="AT21" i="28"/>
  <c r="AR21" i="28"/>
  <c r="AM21" i="28"/>
  <c r="AN21" i="28"/>
  <c r="AQ21" i="28"/>
  <c r="AS20" i="28"/>
  <c r="AO20" i="28"/>
  <c r="AN20" i="28"/>
  <c r="AT20" i="28"/>
  <c r="AQ20" i="28"/>
  <c r="AO17" i="28"/>
  <c r="AN16" i="28"/>
  <c r="AO16" i="28"/>
  <c r="AR16" i="28"/>
  <c r="AR14" i="28"/>
  <c r="AO14" i="28"/>
  <c r="AE12" i="28"/>
  <c r="AH12" i="28"/>
  <c r="AG12" i="28"/>
  <c r="AC12" i="28"/>
  <c r="AD12" i="28"/>
  <c r="AI12" i="28"/>
  <c r="AB12" i="28"/>
  <c r="AK11" i="28"/>
  <c r="AT11" i="28" s="1"/>
  <c r="AK8" i="28"/>
  <c r="AT8" i="28" s="1"/>
  <c r="AM8" i="28"/>
  <c r="AK7" i="28"/>
  <c r="AR7" i="28" s="1"/>
  <c r="AM7" i="28"/>
  <c r="AK6" i="28"/>
  <c r="AM6" i="28" s="1"/>
  <c r="R51" i="26"/>
  <c r="N25" i="28"/>
  <c r="AN4" i="28"/>
  <c r="M167" i="17"/>
  <c r="C168" i="17"/>
  <c r="M168" i="17" s="1"/>
  <c r="V168" i="17"/>
  <c r="X185" i="17" s="1"/>
  <c r="R168" i="17"/>
  <c r="K185" i="17" s="1"/>
  <c r="R26" i="15"/>
  <c r="Q26" i="15"/>
  <c r="P26" i="15"/>
  <c r="O26" i="15"/>
  <c r="N26" i="15"/>
  <c r="M26" i="15"/>
  <c r="L26" i="15"/>
  <c r="K26" i="15"/>
  <c r="J26" i="15"/>
  <c r="I26" i="15"/>
  <c r="H26" i="15"/>
  <c r="G26" i="15"/>
  <c r="AR19" i="28" l="1"/>
  <c r="AP20" i="28"/>
  <c r="AS8" i="28"/>
  <c r="AO8" i="28"/>
  <c r="AP5" i="28"/>
  <c r="AR5" i="28"/>
  <c r="AO5" i="28"/>
  <c r="AM5" i="28"/>
  <c r="AR17" i="28"/>
  <c r="AN14" i="28"/>
  <c r="AT17" i="28"/>
  <c r="AM20" i="28"/>
  <c r="AV20" i="28" s="1"/>
  <c r="AP21" i="28"/>
  <c r="AS16" i="28"/>
  <c r="AP16" i="28"/>
  <c r="AQ16" i="28"/>
  <c r="AO4" i="28"/>
  <c r="AP19" i="28"/>
  <c r="AK18" i="28"/>
  <c r="AQ18" i="28" s="1"/>
  <c r="AT16" i="28"/>
  <c r="AQ19" i="28"/>
  <c r="AM14" i="28"/>
  <c r="AM4" i="28"/>
  <c r="AN17" i="28"/>
  <c r="AR6" i="28"/>
  <c r="AT14" i="28"/>
  <c r="AQ14" i="28"/>
  <c r="AQ15" i="28"/>
  <c r="AP14" i="28"/>
  <c r="AP6" i="28"/>
  <c r="AV5" i="28"/>
  <c r="AO21" i="28"/>
  <c r="AS15" i="28"/>
  <c r="AT15" i="28"/>
  <c r="AR15" i="28"/>
  <c r="AP15" i="28"/>
  <c r="AO7" i="28"/>
  <c r="AT4" i="28"/>
  <c r="AN8" i="28"/>
  <c r="AQ4" i="28"/>
  <c r="AT18" i="28"/>
  <c r="AS18" i="28"/>
  <c r="AO18" i="28"/>
  <c r="AK9" i="28"/>
  <c r="AR8" i="28"/>
  <c r="AS4" i="28"/>
  <c r="AP4" i="28"/>
  <c r="AV22" i="28"/>
  <c r="AR18" i="28"/>
  <c r="AN18" i="28"/>
  <c r="AT10" i="28"/>
  <c r="AR10" i="28"/>
  <c r="AQ10" i="28"/>
  <c r="AN10" i="28"/>
  <c r="AP10" i="28"/>
  <c r="AM10" i="28"/>
  <c r="AO10" i="28"/>
  <c r="AP7" i="28"/>
  <c r="AT7" i="28"/>
  <c r="AS7" i="28"/>
  <c r="AK12" i="28"/>
  <c r="AR11" i="28"/>
  <c r="AO11" i="28"/>
  <c r="AP11" i="28"/>
  <c r="AN11" i="28"/>
  <c r="AQ11" i="28"/>
  <c r="AM11" i="28"/>
  <c r="AS11" i="28"/>
  <c r="AQ8" i="28"/>
  <c r="AP8" i="28"/>
  <c r="AN7" i="28"/>
  <c r="AQ7" i="28"/>
  <c r="AN6" i="28"/>
  <c r="AT6" i="28"/>
  <c r="AS6" i="28"/>
  <c r="AO6" i="28"/>
  <c r="AQ6" i="28"/>
  <c r="J168" i="17"/>
  <c r="W185" i="17" s="1"/>
  <c r="F168" i="17"/>
  <c r="J185" i="17" s="1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AP18" i="28" l="1"/>
  <c r="AV17" i="28"/>
  <c r="AV16" i="28"/>
  <c r="AV21" i="28"/>
  <c r="AV19" i="28"/>
  <c r="AV14" i="28"/>
  <c r="AT9" i="28"/>
  <c r="AO9" i="28"/>
  <c r="AQ9" i="28"/>
  <c r="AN9" i="28"/>
  <c r="AV15" i="28"/>
  <c r="AV18" i="28"/>
  <c r="AV11" i="28"/>
  <c r="AM9" i="28"/>
  <c r="AV4" i="28"/>
  <c r="AV8" i="28"/>
  <c r="AV10" i="28"/>
  <c r="AV7" i="28"/>
  <c r="AN12" i="28"/>
  <c r="AQ12" i="28"/>
  <c r="AS12" i="28"/>
  <c r="AS23" i="28" s="1"/>
  <c r="U21" i="27" s="1"/>
  <c r="AP12" i="28"/>
  <c r="AP23" i="28" s="1"/>
  <c r="R21" i="27" s="1"/>
  <c r="AT12" i="28"/>
  <c r="AR12" i="28"/>
  <c r="AR23" i="28" s="1"/>
  <c r="T21" i="27" s="1"/>
  <c r="AO12" i="28"/>
  <c r="AM12" i="28"/>
  <c r="AV6" i="28"/>
  <c r="H77" i="17"/>
  <c r="V10" i="17"/>
  <c r="H83" i="17"/>
  <c r="V16" i="17"/>
  <c r="H85" i="17"/>
  <c r="V18" i="17"/>
  <c r="H88" i="17"/>
  <c r="V21" i="17"/>
  <c r="H91" i="17"/>
  <c r="V24" i="17"/>
  <c r="H74" i="17"/>
  <c r="V7" i="17"/>
  <c r="H76" i="17"/>
  <c r="V9" i="17"/>
  <c r="H78" i="17"/>
  <c r="V11" i="17"/>
  <c r="H80" i="17"/>
  <c r="V13" i="17"/>
  <c r="H82" i="17"/>
  <c r="V15" i="17"/>
  <c r="H86" i="17"/>
  <c r="V19" i="17"/>
  <c r="H89" i="17"/>
  <c r="V22" i="17"/>
  <c r="H84" i="17"/>
  <c r="V17" i="17"/>
  <c r="H87" i="17"/>
  <c r="V20" i="17"/>
  <c r="H75" i="17"/>
  <c r="V8" i="17"/>
  <c r="H79" i="17"/>
  <c r="V12" i="17"/>
  <c r="H81" i="17"/>
  <c r="V14" i="17"/>
  <c r="H90" i="17"/>
  <c r="V23" i="17"/>
  <c r="G2" i="15"/>
  <c r="B2" i="25" s="1"/>
  <c r="B12" i="25" s="1"/>
  <c r="H2" i="15"/>
  <c r="C2" i="25" s="1"/>
  <c r="C12" i="25" s="1"/>
  <c r="I2" i="15"/>
  <c r="D2" i="25" s="1"/>
  <c r="D12" i="25" s="1"/>
  <c r="J2" i="15"/>
  <c r="E2" i="25" s="1"/>
  <c r="E12" i="25" s="1"/>
  <c r="K2" i="15"/>
  <c r="F2" i="25" s="1"/>
  <c r="F12" i="25" s="1"/>
  <c r="L2" i="15"/>
  <c r="G2" i="25" s="1"/>
  <c r="G12" i="25" s="1"/>
  <c r="M2" i="15"/>
  <c r="H2" i="25" s="1"/>
  <c r="H12" i="25" s="1"/>
  <c r="N2" i="15"/>
  <c r="I2" i="25" s="1"/>
  <c r="I12" i="25" s="1"/>
  <c r="O2" i="15"/>
  <c r="J2" i="25" s="1"/>
  <c r="J12" i="25" s="1"/>
  <c r="P2" i="15"/>
  <c r="K2" i="25" s="1"/>
  <c r="K12" i="25" s="1"/>
  <c r="Q2" i="15"/>
  <c r="L2" i="25" s="1"/>
  <c r="L12" i="25" s="1"/>
  <c r="R2" i="15"/>
  <c r="M2" i="25" s="1"/>
  <c r="M12" i="25" s="1"/>
  <c r="H3" i="15"/>
  <c r="C7" i="25" s="1"/>
  <c r="C13" i="25" s="1"/>
  <c r="R3" i="15"/>
  <c r="M7" i="25" s="1"/>
  <c r="M13" i="25" s="1"/>
  <c r="G5" i="15"/>
  <c r="H5" i="15"/>
  <c r="I5" i="15"/>
  <c r="J5" i="15"/>
  <c r="K5" i="15"/>
  <c r="L5" i="15"/>
  <c r="M5" i="15"/>
  <c r="N5" i="15"/>
  <c r="O5" i="15"/>
  <c r="P5" i="15"/>
  <c r="Q5" i="15"/>
  <c r="R5" i="15"/>
  <c r="G8" i="15"/>
  <c r="H8" i="15"/>
  <c r="I8" i="15"/>
  <c r="J8" i="15"/>
  <c r="K8" i="15"/>
  <c r="L8" i="15"/>
  <c r="M8" i="15"/>
  <c r="N8" i="15"/>
  <c r="O8" i="15"/>
  <c r="P8" i="15"/>
  <c r="Q8" i="15"/>
  <c r="R8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F8" i="13"/>
  <c r="G8" i="13"/>
  <c r="N8" i="13"/>
  <c r="B7" i="13"/>
  <c r="C7" i="13"/>
  <c r="C9" i="13"/>
  <c r="D9" i="13"/>
  <c r="F9" i="13"/>
  <c r="G9" i="13"/>
  <c r="H9" i="13"/>
  <c r="N9" i="13" s="1"/>
  <c r="I9" i="13"/>
  <c r="C10" i="13"/>
  <c r="D10" i="13"/>
  <c r="F10" i="13"/>
  <c r="G10" i="13"/>
  <c r="H10" i="13"/>
  <c r="I10" i="13"/>
  <c r="C11" i="13"/>
  <c r="D11" i="13"/>
  <c r="F11" i="13"/>
  <c r="G11" i="13"/>
  <c r="H11" i="13"/>
  <c r="N11" i="13" s="1"/>
  <c r="I11" i="13"/>
  <c r="C12" i="13"/>
  <c r="D12" i="13"/>
  <c r="F12" i="13"/>
  <c r="G12" i="13"/>
  <c r="H12" i="13"/>
  <c r="I12" i="13"/>
  <c r="C13" i="13"/>
  <c r="D13" i="13"/>
  <c r="F13" i="13"/>
  <c r="G13" i="13"/>
  <c r="H13" i="13"/>
  <c r="N13" i="13" s="1"/>
  <c r="I13" i="13"/>
  <c r="C14" i="13"/>
  <c r="D14" i="13"/>
  <c r="F14" i="13"/>
  <c r="G14" i="13"/>
  <c r="H14" i="13"/>
  <c r="I14" i="13"/>
  <c r="C15" i="13"/>
  <c r="D15" i="13"/>
  <c r="F15" i="13"/>
  <c r="L15" i="13" s="1"/>
  <c r="G15" i="13"/>
  <c r="H15" i="13"/>
  <c r="N15" i="13" s="1"/>
  <c r="I15" i="13"/>
  <c r="C16" i="13"/>
  <c r="D16" i="13"/>
  <c r="F16" i="13"/>
  <c r="G16" i="13"/>
  <c r="H16" i="13"/>
  <c r="N16" i="13" s="1"/>
  <c r="I16" i="13"/>
  <c r="C17" i="13"/>
  <c r="D17" i="13"/>
  <c r="F17" i="13"/>
  <c r="G17" i="13"/>
  <c r="H17" i="13"/>
  <c r="N17" i="13" s="1"/>
  <c r="I17" i="13"/>
  <c r="C19" i="13"/>
  <c r="D19" i="13"/>
  <c r="F19" i="13"/>
  <c r="G19" i="13"/>
  <c r="H19" i="13"/>
  <c r="N19" i="13" s="1"/>
  <c r="I19" i="13"/>
  <c r="C20" i="13"/>
  <c r="D20" i="13"/>
  <c r="F20" i="13"/>
  <c r="G20" i="13"/>
  <c r="H20" i="13"/>
  <c r="N20" i="13" s="1"/>
  <c r="I20" i="13"/>
  <c r="C21" i="13"/>
  <c r="D21" i="13"/>
  <c r="F21" i="13"/>
  <c r="G21" i="13"/>
  <c r="H21" i="13"/>
  <c r="I21" i="13"/>
  <c r="C22" i="13"/>
  <c r="D22" i="13"/>
  <c r="F22" i="13"/>
  <c r="L22" i="13" s="1"/>
  <c r="G22" i="13"/>
  <c r="H22" i="13"/>
  <c r="I22" i="13"/>
  <c r="C23" i="13"/>
  <c r="D23" i="13"/>
  <c r="F23" i="13"/>
  <c r="L23" i="13" s="1"/>
  <c r="G23" i="13"/>
  <c r="H23" i="13"/>
  <c r="I23" i="13"/>
  <c r="C24" i="13"/>
  <c r="D24" i="13"/>
  <c r="F24" i="13"/>
  <c r="G24" i="13"/>
  <c r="H24" i="13"/>
  <c r="N24" i="13" s="1"/>
  <c r="I24" i="13"/>
  <c r="C25" i="13"/>
  <c r="D25" i="13"/>
  <c r="F25" i="13"/>
  <c r="G25" i="13"/>
  <c r="H25" i="13"/>
  <c r="N25" i="13" s="1"/>
  <c r="I25" i="13"/>
  <c r="C26" i="13"/>
  <c r="D26" i="13"/>
  <c r="F26" i="13"/>
  <c r="G26" i="13"/>
  <c r="H26" i="13"/>
  <c r="I26" i="13"/>
  <c r="C27" i="13"/>
  <c r="D27" i="13"/>
  <c r="F27" i="13"/>
  <c r="G27" i="13"/>
  <c r="H27" i="13"/>
  <c r="I27" i="13"/>
  <c r="Q39" i="13"/>
  <c r="M39" i="13"/>
  <c r="BA39" i="13"/>
  <c r="B38" i="13"/>
  <c r="C38" i="13"/>
  <c r="C40" i="13"/>
  <c r="D40" i="13"/>
  <c r="F40" i="13"/>
  <c r="G40" i="13"/>
  <c r="H40" i="13"/>
  <c r="I40" i="13"/>
  <c r="C41" i="13"/>
  <c r="D41" i="13"/>
  <c r="F41" i="13"/>
  <c r="G41" i="13"/>
  <c r="H41" i="13"/>
  <c r="I41" i="13"/>
  <c r="C42" i="13"/>
  <c r="D42" i="13"/>
  <c r="F42" i="13"/>
  <c r="G42" i="13"/>
  <c r="H42" i="13"/>
  <c r="N42" i="13" s="1"/>
  <c r="I42" i="13"/>
  <c r="C43" i="13"/>
  <c r="D43" i="13"/>
  <c r="F43" i="13"/>
  <c r="G43" i="13"/>
  <c r="H43" i="13"/>
  <c r="N43" i="13" s="1"/>
  <c r="I43" i="13"/>
  <c r="C44" i="13"/>
  <c r="D44" i="13"/>
  <c r="F44" i="13"/>
  <c r="G44" i="13"/>
  <c r="H44" i="13"/>
  <c r="N44" i="13" s="1"/>
  <c r="I44" i="13"/>
  <c r="C45" i="13"/>
  <c r="D45" i="13"/>
  <c r="F45" i="13"/>
  <c r="G45" i="13"/>
  <c r="H45" i="13"/>
  <c r="N45" i="13" s="1"/>
  <c r="I45" i="13"/>
  <c r="C46" i="13"/>
  <c r="D46" i="13"/>
  <c r="F46" i="13"/>
  <c r="G46" i="13"/>
  <c r="H46" i="13"/>
  <c r="N46" i="13" s="1"/>
  <c r="I46" i="13"/>
  <c r="C47" i="13"/>
  <c r="D47" i="13"/>
  <c r="F47" i="13"/>
  <c r="G47" i="13"/>
  <c r="H47" i="13"/>
  <c r="N47" i="13" s="1"/>
  <c r="I47" i="13"/>
  <c r="C48" i="13"/>
  <c r="D48" i="13"/>
  <c r="F48" i="13"/>
  <c r="G48" i="13"/>
  <c r="H48" i="13"/>
  <c r="I48" i="13"/>
  <c r="C50" i="13"/>
  <c r="D50" i="13"/>
  <c r="F50" i="13"/>
  <c r="G50" i="13"/>
  <c r="H50" i="13"/>
  <c r="N50" i="13" s="1"/>
  <c r="I50" i="13"/>
  <c r="C51" i="13"/>
  <c r="D51" i="13"/>
  <c r="F51" i="13"/>
  <c r="G51" i="13"/>
  <c r="H51" i="13"/>
  <c r="N51" i="13" s="1"/>
  <c r="I51" i="13"/>
  <c r="C52" i="13"/>
  <c r="D52" i="13"/>
  <c r="F52" i="13"/>
  <c r="G52" i="13"/>
  <c r="H52" i="13"/>
  <c r="N52" i="13" s="1"/>
  <c r="I52" i="13"/>
  <c r="C53" i="13"/>
  <c r="D53" i="13"/>
  <c r="F53" i="13"/>
  <c r="G53" i="13"/>
  <c r="H53" i="13"/>
  <c r="N53" i="13" s="1"/>
  <c r="I53" i="13"/>
  <c r="C54" i="13"/>
  <c r="D54" i="13"/>
  <c r="F54" i="13"/>
  <c r="G54" i="13"/>
  <c r="H54" i="13"/>
  <c r="N54" i="13" s="1"/>
  <c r="I54" i="13"/>
  <c r="C55" i="13"/>
  <c r="D55" i="13"/>
  <c r="F55" i="13"/>
  <c r="G55" i="13"/>
  <c r="H55" i="13"/>
  <c r="N55" i="13" s="1"/>
  <c r="I55" i="13"/>
  <c r="C56" i="13"/>
  <c r="D56" i="13"/>
  <c r="F56" i="13"/>
  <c r="G56" i="13"/>
  <c r="H56" i="13"/>
  <c r="N56" i="13" s="1"/>
  <c r="I56" i="13"/>
  <c r="C57" i="13"/>
  <c r="D57" i="13"/>
  <c r="F57" i="13"/>
  <c r="G57" i="13"/>
  <c r="H57" i="13"/>
  <c r="I57" i="13"/>
  <c r="C58" i="13"/>
  <c r="D58" i="13"/>
  <c r="F58" i="13"/>
  <c r="G58" i="13"/>
  <c r="H58" i="13"/>
  <c r="N58" i="13" s="1"/>
  <c r="I58" i="13"/>
  <c r="Q70" i="13"/>
  <c r="G70" i="13"/>
  <c r="I70" i="13"/>
  <c r="B69" i="13"/>
  <c r="C69" i="13"/>
  <c r="C71" i="13"/>
  <c r="D71" i="13"/>
  <c r="F71" i="13"/>
  <c r="G71" i="13"/>
  <c r="H71" i="13"/>
  <c r="I71" i="13"/>
  <c r="C72" i="13"/>
  <c r="D72" i="13"/>
  <c r="F72" i="13"/>
  <c r="G72" i="13"/>
  <c r="H72" i="13"/>
  <c r="I72" i="13"/>
  <c r="C73" i="13"/>
  <c r="D73" i="13"/>
  <c r="F73" i="13"/>
  <c r="G73" i="13"/>
  <c r="H73" i="13"/>
  <c r="N73" i="13" s="1"/>
  <c r="I73" i="13"/>
  <c r="C74" i="13"/>
  <c r="D74" i="13"/>
  <c r="F74" i="13"/>
  <c r="G74" i="13"/>
  <c r="H74" i="13"/>
  <c r="N74" i="13" s="1"/>
  <c r="I74" i="13"/>
  <c r="C75" i="13"/>
  <c r="D75" i="13"/>
  <c r="F75" i="13"/>
  <c r="G75" i="13"/>
  <c r="H75" i="13"/>
  <c r="N75" i="13" s="1"/>
  <c r="I75" i="13"/>
  <c r="C76" i="13"/>
  <c r="D76" i="13"/>
  <c r="F76" i="13"/>
  <c r="G76" i="13"/>
  <c r="H76" i="13"/>
  <c r="N76" i="13" s="1"/>
  <c r="I76" i="13"/>
  <c r="C77" i="13"/>
  <c r="D77" i="13"/>
  <c r="F77" i="13"/>
  <c r="G77" i="13"/>
  <c r="H77" i="13"/>
  <c r="I77" i="13"/>
  <c r="C78" i="13"/>
  <c r="D78" i="13"/>
  <c r="F78" i="13"/>
  <c r="G78" i="13"/>
  <c r="H78" i="13"/>
  <c r="N78" i="13" s="1"/>
  <c r="I78" i="13"/>
  <c r="C79" i="13"/>
  <c r="D79" i="13"/>
  <c r="F79" i="13"/>
  <c r="G79" i="13"/>
  <c r="H79" i="13"/>
  <c r="N79" i="13" s="1"/>
  <c r="I79" i="13"/>
  <c r="C81" i="13"/>
  <c r="D81" i="13"/>
  <c r="F81" i="13"/>
  <c r="G81" i="13"/>
  <c r="H81" i="13"/>
  <c r="I81" i="13"/>
  <c r="C82" i="13"/>
  <c r="D82" i="13"/>
  <c r="F82" i="13"/>
  <c r="G82" i="13"/>
  <c r="H82" i="13"/>
  <c r="N82" i="13" s="1"/>
  <c r="I82" i="13"/>
  <c r="C83" i="13"/>
  <c r="D83" i="13"/>
  <c r="F83" i="13"/>
  <c r="G83" i="13"/>
  <c r="H83" i="13"/>
  <c r="N83" i="13" s="1"/>
  <c r="I83" i="13"/>
  <c r="C84" i="13"/>
  <c r="D84" i="13"/>
  <c r="F84" i="13"/>
  <c r="G84" i="13"/>
  <c r="H84" i="13"/>
  <c r="N84" i="13" s="1"/>
  <c r="I84" i="13"/>
  <c r="C85" i="13"/>
  <c r="D85" i="13"/>
  <c r="F85" i="13"/>
  <c r="G85" i="13"/>
  <c r="H85" i="13"/>
  <c r="N85" i="13" s="1"/>
  <c r="I85" i="13"/>
  <c r="C86" i="13"/>
  <c r="D86" i="13"/>
  <c r="F86" i="13"/>
  <c r="G86" i="13"/>
  <c r="H86" i="13"/>
  <c r="N86" i="13" s="1"/>
  <c r="I86" i="13"/>
  <c r="C87" i="13"/>
  <c r="D87" i="13"/>
  <c r="F87" i="13"/>
  <c r="G87" i="13"/>
  <c r="H87" i="13"/>
  <c r="N87" i="13" s="1"/>
  <c r="I87" i="13"/>
  <c r="C88" i="13"/>
  <c r="D88" i="13"/>
  <c r="F88" i="13"/>
  <c r="G88" i="13"/>
  <c r="H88" i="13"/>
  <c r="N88" i="13" s="1"/>
  <c r="I88" i="13"/>
  <c r="C89" i="13"/>
  <c r="D89" i="13"/>
  <c r="F89" i="13"/>
  <c r="G89" i="13"/>
  <c r="H89" i="13"/>
  <c r="N89" i="13" s="1"/>
  <c r="I89" i="13"/>
  <c r="AT23" i="28" l="1"/>
  <c r="V21" i="27" s="1"/>
  <c r="AV9" i="28"/>
  <c r="AQ23" i="28"/>
  <c r="S21" i="27" s="1"/>
  <c r="AO23" i="28"/>
  <c r="Q21" i="27" s="1"/>
  <c r="AN23" i="28"/>
  <c r="P21" i="27" s="1"/>
  <c r="AV12" i="28"/>
  <c r="AM23" i="28"/>
  <c r="O21" i="27" s="1"/>
  <c r="BG58" i="13"/>
  <c r="AW58" i="13"/>
  <c r="AI58" i="13"/>
  <c r="Y58" i="13"/>
  <c r="AD58" i="13"/>
  <c r="S58" i="13"/>
  <c r="BB58" i="13"/>
  <c r="AP58" i="13"/>
  <c r="BB56" i="13"/>
  <c r="AD56" i="13"/>
  <c r="BG56" i="13"/>
  <c r="AW56" i="13"/>
  <c r="Y56" i="13"/>
  <c r="AP56" i="13"/>
  <c r="AI56" i="13"/>
  <c r="S56" i="13"/>
  <c r="BG52" i="13"/>
  <c r="AW52" i="13"/>
  <c r="BB52" i="13"/>
  <c r="AD52" i="13"/>
  <c r="AI52" i="13"/>
  <c r="AP52" i="13"/>
  <c r="S52" i="13"/>
  <c r="Y52" i="13"/>
  <c r="AW45" i="13"/>
  <c r="AI45" i="13"/>
  <c r="Y45" i="13"/>
  <c r="BB45" i="13"/>
  <c r="AD45" i="13"/>
  <c r="S45" i="13"/>
  <c r="BG45" i="13"/>
  <c r="AP45" i="13"/>
  <c r="Y43" i="13"/>
  <c r="BG43" i="13"/>
  <c r="AI43" i="13"/>
  <c r="AW43" i="13"/>
  <c r="BB43" i="13"/>
  <c r="AD43" i="13"/>
  <c r="AP43" i="13"/>
  <c r="S43" i="13"/>
  <c r="BG41" i="13"/>
  <c r="AW41" i="13"/>
  <c r="BB41" i="13"/>
  <c r="AI41" i="13"/>
  <c r="Y41" i="13"/>
  <c r="S41" i="13"/>
  <c r="AD41" i="13"/>
  <c r="AP41" i="13"/>
  <c r="Y88" i="13"/>
  <c r="BB88" i="13"/>
  <c r="AD88" i="13"/>
  <c r="BG88" i="13"/>
  <c r="BH88" i="13" s="1"/>
  <c r="AW88" i="13"/>
  <c r="AI88" i="13"/>
  <c r="AP88" i="13"/>
  <c r="S88" i="13"/>
  <c r="BG86" i="13"/>
  <c r="AI86" i="13"/>
  <c r="AW86" i="13"/>
  <c r="Y86" i="13"/>
  <c r="BB86" i="13"/>
  <c r="AD86" i="13"/>
  <c r="S86" i="13"/>
  <c r="AP86" i="13"/>
  <c r="AD84" i="13"/>
  <c r="BG84" i="13"/>
  <c r="Y84" i="13"/>
  <c r="BB84" i="13"/>
  <c r="AP84" i="13"/>
  <c r="AW84" i="13"/>
  <c r="AI84" i="13"/>
  <c r="S84" i="13"/>
  <c r="BB82" i="13"/>
  <c r="BG82" i="13"/>
  <c r="BH82" i="13" s="1"/>
  <c r="AI82" i="13"/>
  <c r="AW82" i="13"/>
  <c r="Y82" i="13"/>
  <c r="AD82" i="13"/>
  <c r="AP82" i="13"/>
  <c r="S82" i="13"/>
  <c r="AW79" i="13"/>
  <c r="BB79" i="13"/>
  <c r="AD79" i="13"/>
  <c r="S79" i="13"/>
  <c r="BG79" i="13"/>
  <c r="Y79" i="13"/>
  <c r="AI79" i="13"/>
  <c r="AP79" i="13"/>
  <c r="BB77" i="13"/>
  <c r="AI77" i="13"/>
  <c r="AP77" i="13"/>
  <c r="AW77" i="13"/>
  <c r="Y77" i="13"/>
  <c r="BG77" i="13"/>
  <c r="S77" i="13"/>
  <c r="AD77" i="13"/>
  <c r="Y75" i="13"/>
  <c r="AW75" i="13"/>
  <c r="BB75" i="13"/>
  <c r="AD75" i="13"/>
  <c r="AI75" i="13"/>
  <c r="AP75" i="13"/>
  <c r="S75" i="13"/>
  <c r="BG75" i="13"/>
  <c r="BH75" i="13" s="1"/>
  <c r="AW73" i="13"/>
  <c r="Y73" i="13"/>
  <c r="BB73" i="13"/>
  <c r="AD73" i="13"/>
  <c r="AI73" i="13"/>
  <c r="AP73" i="13"/>
  <c r="BG73" i="13"/>
  <c r="BH73" i="13" s="1"/>
  <c r="S73" i="13"/>
  <c r="Y71" i="13"/>
  <c r="AI71" i="13"/>
  <c r="AW71" i="13"/>
  <c r="BB71" i="13"/>
  <c r="AD71" i="13"/>
  <c r="AP71" i="13"/>
  <c r="BG71" i="13"/>
  <c r="BH71" i="13" s="1"/>
  <c r="S71" i="13"/>
  <c r="AR27" i="13"/>
  <c r="AD27" i="13"/>
  <c r="AW27" i="13"/>
  <c r="AX27" i="13" s="1"/>
  <c r="Y27" i="13"/>
  <c r="AI27" i="13"/>
  <c r="BB27" i="13"/>
  <c r="BG27" i="13"/>
  <c r="AJ27" i="13"/>
  <c r="T27" i="13"/>
  <c r="AP27" i="13"/>
  <c r="S27" i="13"/>
  <c r="BB25" i="13"/>
  <c r="AD25" i="13"/>
  <c r="AJ25" i="13"/>
  <c r="BG25" i="13"/>
  <c r="Y25" i="13"/>
  <c r="AW25" i="13"/>
  <c r="AP25" i="13"/>
  <c r="AI25" i="13"/>
  <c r="T25" i="13"/>
  <c r="S25" i="13"/>
  <c r="AR23" i="13"/>
  <c r="AD23" i="13"/>
  <c r="AJ23" i="13"/>
  <c r="AW23" i="13"/>
  <c r="Y23" i="13"/>
  <c r="BB23" i="13"/>
  <c r="BG23" i="13"/>
  <c r="S23" i="13"/>
  <c r="AP23" i="13"/>
  <c r="AI23" i="13"/>
  <c r="T23" i="13"/>
  <c r="AD21" i="13"/>
  <c r="AI21" i="13"/>
  <c r="AW21" i="13"/>
  <c r="AX21" i="13" s="1"/>
  <c r="BB21" i="13"/>
  <c r="AJ21" i="13"/>
  <c r="T21" i="13"/>
  <c r="S21" i="13"/>
  <c r="Y21" i="13"/>
  <c r="BG21" i="13"/>
  <c r="AP21" i="13"/>
  <c r="BG19" i="13"/>
  <c r="AI19" i="13"/>
  <c r="Y19" i="13"/>
  <c r="AD19" i="13"/>
  <c r="AP19" i="13"/>
  <c r="AW19" i="13"/>
  <c r="AX19" i="13" s="1"/>
  <c r="T19" i="13"/>
  <c r="BB19" i="13"/>
  <c r="AJ19" i="13"/>
  <c r="S19" i="13"/>
  <c r="Y16" i="13"/>
  <c r="AW16" i="13"/>
  <c r="AJ16" i="13"/>
  <c r="AD16" i="13"/>
  <c r="BG16" i="13"/>
  <c r="BB16" i="13"/>
  <c r="AI16" i="13"/>
  <c r="S16" i="13"/>
  <c r="T16" i="13"/>
  <c r="AP16" i="13"/>
  <c r="AR14" i="13"/>
  <c r="AW14" i="13"/>
  <c r="AX14" i="13" s="1"/>
  <c r="Y14" i="13"/>
  <c r="BG14" i="13"/>
  <c r="AJ14" i="13"/>
  <c r="AD14" i="13"/>
  <c r="S14" i="13"/>
  <c r="AI14" i="13"/>
  <c r="AP14" i="13"/>
  <c r="BB14" i="13"/>
  <c r="T14" i="13"/>
  <c r="AW12" i="13"/>
  <c r="AD12" i="13"/>
  <c r="AI12" i="13"/>
  <c r="Y12" i="13"/>
  <c r="AJ12" i="13"/>
  <c r="AP12" i="13"/>
  <c r="T12" i="13"/>
  <c r="S12" i="13"/>
  <c r="BB12" i="13"/>
  <c r="BG12" i="13"/>
  <c r="AD10" i="13"/>
  <c r="AW10" i="13"/>
  <c r="AI10" i="13"/>
  <c r="BG10" i="13"/>
  <c r="BB10" i="13"/>
  <c r="T10" i="13"/>
  <c r="AP10" i="13"/>
  <c r="Y10" i="13"/>
  <c r="S10" i="13"/>
  <c r="AJ10" i="13"/>
  <c r="BB54" i="13"/>
  <c r="BG54" i="13"/>
  <c r="AW54" i="13"/>
  <c r="AD54" i="13"/>
  <c r="AI54" i="13"/>
  <c r="S54" i="13"/>
  <c r="Y54" i="13"/>
  <c r="AP54" i="13"/>
  <c r="Y50" i="13"/>
  <c r="BB50" i="13"/>
  <c r="AD50" i="13"/>
  <c r="BG50" i="13"/>
  <c r="AP50" i="13"/>
  <c r="AW50" i="13"/>
  <c r="AI50" i="13"/>
  <c r="S50" i="13"/>
  <c r="AW47" i="13"/>
  <c r="BG47" i="13"/>
  <c r="Y47" i="13"/>
  <c r="BB47" i="13"/>
  <c r="AD47" i="13"/>
  <c r="AP47" i="13"/>
  <c r="S47" i="13"/>
  <c r="AI47" i="13"/>
  <c r="Y57" i="13"/>
  <c r="BB57" i="13"/>
  <c r="AD57" i="13"/>
  <c r="AW57" i="13"/>
  <c r="BG57" i="13"/>
  <c r="S57" i="13"/>
  <c r="AP57" i="13"/>
  <c r="AI57" i="13"/>
  <c r="Y55" i="13"/>
  <c r="BB55" i="13"/>
  <c r="AD55" i="13"/>
  <c r="BG55" i="13"/>
  <c r="AW55" i="13"/>
  <c r="AI55" i="13"/>
  <c r="AP55" i="13"/>
  <c r="S55" i="13"/>
  <c r="AW53" i="13"/>
  <c r="AI53" i="13"/>
  <c r="Y53" i="13"/>
  <c r="AD53" i="13"/>
  <c r="BG53" i="13"/>
  <c r="BB53" i="13"/>
  <c r="S53" i="13"/>
  <c r="AP53" i="13"/>
  <c r="AW51" i="13"/>
  <c r="BB51" i="13"/>
  <c r="AD51" i="13"/>
  <c r="BG51" i="13"/>
  <c r="AP51" i="13"/>
  <c r="S51" i="13"/>
  <c r="Y51" i="13"/>
  <c r="AI51" i="13"/>
  <c r="BG48" i="13"/>
  <c r="AW48" i="13"/>
  <c r="BB48" i="13"/>
  <c r="AI48" i="13"/>
  <c r="Y48" i="13"/>
  <c r="AD48" i="13"/>
  <c r="S48" i="13"/>
  <c r="AP48" i="13"/>
  <c r="Y46" i="13"/>
  <c r="BG46" i="13"/>
  <c r="BB46" i="13"/>
  <c r="AD46" i="13"/>
  <c r="AW46" i="13"/>
  <c r="AP46" i="13"/>
  <c r="S46" i="13"/>
  <c r="AI46" i="13"/>
  <c r="BB44" i="13"/>
  <c r="BG44" i="13"/>
  <c r="AW44" i="13"/>
  <c r="AD44" i="13"/>
  <c r="AI44" i="13"/>
  <c r="S44" i="13"/>
  <c r="AP44" i="13"/>
  <c r="Y44" i="13"/>
  <c r="Y42" i="13"/>
  <c r="AW42" i="13"/>
  <c r="BG42" i="13"/>
  <c r="AI42" i="13"/>
  <c r="AD42" i="13"/>
  <c r="BB42" i="13"/>
  <c r="AP42" i="13"/>
  <c r="S42" i="13"/>
  <c r="Y40" i="13"/>
  <c r="BB40" i="13"/>
  <c r="AD40" i="13"/>
  <c r="AW40" i="13"/>
  <c r="AI40" i="13"/>
  <c r="BG40" i="13"/>
  <c r="S40" i="13"/>
  <c r="AP40" i="13"/>
  <c r="Y89" i="13"/>
  <c r="BB89" i="13"/>
  <c r="AW89" i="13"/>
  <c r="AD89" i="13"/>
  <c r="S89" i="13"/>
  <c r="BG89" i="13"/>
  <c r="BH89" i="13" s="1"/>
  <c r="AI89" i="13"/>
  <c r="AP89" i="13"/>
  <c r="BB87" i="13"/>
  <c r="BG87" i="13"/>
  <c r="BH87" i="13" s="1"/>
  <c r="AI87" i="13"/>
  <c r="AW87" i="13"/>
  <c r="Y87" i="13"/>
  <c r="AD87" i="13"/>
  <c r="S87" i="13"/>
  <c r="AP87" i="13"/>
  <c r="BG85" i="13"/>
  <c r="AW85" i="13"/>
  <c r="BB85" i="13"/>
  <c r="Y85" i="13"/>
  <c r="AD85" i="13"/>
  <c r="AP85" i="13"/>
  <c r="S85" i="13"/>
  <c r="AI85" i="13"/>
  <c r="BB83" i="13"/>
  <c r="BG83" i="13"/>
  <c r="BH83" i="13" s="1"/>
  <c r="AI83" i="13"/>
  <c r="AW83" i="13"/>
  <c r="Y83" i="13"/>
  <c r="AD83" i="13"/>
  <c r="S83" i="13"/>
  <c r="AP83" i="13"/>
  <c r="Y81" i="13"/>
  <c r="AI81" i="13"/>
  <c r="AW81" i="13"/>
  <c r="BB81" i="13"/>
  <c r="AP81" i="13"/>
  <c r="AD81" i="13"/>
  <c r="BG81" i="13"/>
  <c r="BH81" i="13" s="1"/>
  <c r="S81" i="13"/>
  <c r="BB78" i="13"/>
  <c r="AD78" i="13"/>
  <c r="Y78" i="13"/>
  <c r="AI78" i="13"/>
  <c r="AP78" i="13"/>
  <c r="BG78" i="13"/>
  <c r="BH78" i="13" s="1"/>
  <c r="S78" i="13"/>
  <c r="AW78" i="13"/>
  <c r="Y76" i="13"/>
  <c r="AD76" i="13"/>
  <c r="BG76" i="13"/>
  <c r="BH76" i="13" s="1"/>
  <c r="AW76" i="13"/>
  <c r="BB76" i="13"/>
  <c r="AP76" i="13"/>
  <c r="AI76" i="13"/>
  <c r="S76" i="13"/>
  <c r="AW74" i="13"/>
  <c r="Y74" i="13"/>
  <c r="BB74" i="13"/>
  <c r="S74" i="13"/>
  <c r="AI74" i="13"/>
  <c r="AD74" i="13"/>
  <c r="BG74" i="13"/>
  <c r="BH74" i="13" s="1"/>
  <c r="AP74" i="13"/>
  <c r="BB72" i="13"/>
  <c r="BG72" i="13"/>
  <c r="BH72" i="13" s="1"/>
  <c r="AD72" i="13"/>
  <c r="Y72" i="13"/>
  <c r="AI72" i="13"/>
  <c r="S72" i="13"/>
  <c r="AW72" i="13"/>
  <c r="AP72" i="13"/>
  <c r="BG26" i="13"/>
  <c r="AD26" i="13"/>
  <c r="BB26" i="13"/>
  <c r="AJ26" i="13"/>
  <c r="AI26" i="13"/>
  <c r="AW26" i="13"/>
  <c r="AX26" i="13" s="1"/>
  <c r="Y26" i="13"/>
  <c r="AP26" i="13"/>
  <c r="S26" i="13"/>
  <c r="T26" i="13"/>
  <c r="AW24" i="13"/>
  <c r="AX24" i="13" s="1"/>
  <c r="AJ24" i="13"/>
  <c r="BG24" i="13"/>
  <c r="BB24" i="13"/>
  <c r="AD24" i="13"/>
  <c r="AI24" i="13"/>
  <c r="Y24" i="13"/>
  <c r="S24" i="13"/>
  <c r="AP24" i="13"/>
  <c r="T24" i="13"/>
  <c r="AR22" i="13"/>
  <c r="BG22" i="13"/>
  <c r="AI22" i="13"/>
  <c r="AD22" i="13"/>
  <c r="AJ22" i="13"/>
  <c r="AP22" i="13"/>
  <c r="BB22" i="13"/>
  <c r="Y22" i="13"/>
  <c r="T22" i="13"/>
  <c r="AW22" i="13"/>
  <c r="AX22" i="13" s="1"/>
  <c r="S22" i="13"/>
  <c r="Y20" i="13"/>
  <c r="AJ20" i="13"/>
  <c r="AW20" i="13"/>
  <c r="AX20" i="13" s="1"/>
  <c r="BB20" i="13"/>
  <c r="AD20" i="13"/>
  <c r="BG20" i="13"/>
  <c r="S20" i="13"/>
  <c r="AP20" i="13"/>
  <c r="AI20" i="13"/>
  <c r="T20" i="13"/>
  <c r="AW17" i="13"/>
  <c r="AX17" i="13" s="1"/>
  <c r="BB17" i="13"/>
  <c r="Y17" i="13"/>
  <c r="BG17" i="13"/>
  <c r="S17" i="13"/>
  <c r="AD17" i="13"/>
  <c r="AJ17" i="13"/>
  <c r="AI17" i="13"/>
  <c r="AP17" i="13"/>
  <c r="T17" i="13"/>
  <c r="AR15" i="13"/>
  <c r="BG15" i="13"/>
  <c r="Y15" i="13"/>
  <c r="AW15" i="13"/>
  <c r="AX15" i="13" s="1"/>
  <c r="AD15" i="13"/>
  <c r="AJ15" i="13"/>
  <c r="AP15" i="13"/>
  <c r="T15" i="13"/>
  <c r="BB15" i="13"/>
  <c r="S15" i="13"/>
  <c r="AI15" i="13"/>
  <c r="Y13" i="13"/>
  <c r="AD13" i="13"/>
  <c r="BB13" i="13"/>
  <c r="AW13" i="13"/>
  <c r="AX13" i="13" s="1"/>
  <c r="AI13" i="13"/>
  <c r="S13" i="13"/>
  <c r="BG13" i="13"/>
  <c r="AJ13" i="13"/>
  <c r="AP13" i="13"/>
  <c r="T13" i="13"/>
  <c r="AR11" i="13"/>
  <c r="BB11" i="13"/>
  <c r="BG11" i="13"/>
  <c r="AI11" i="13"/>
  <c r="Y11" i="13"/>
  <c r="AW11" i="13"/>
  <c r="AX11" i="13" s="1"/>
  <c r="AJ11" i="13"/>
  <c r="AP11" i="13"/>
  <c r="T11" i="13"/>
  <c r="S11" i="13"/>
  <c r="AD11" i="13"/>
  <c r="Y9" i="13"/>
  <c r="BG9" i="13"/>
  <c r="AD9" i="13"/>
  <c r="AW9" i="13"/>
  <c r="AX9" i="13" s="1"/>
  <c r="BB9" i="13"/>
  <c r="T9" i="13"/>
  <c r="AJ9" i="13"/>
  <c r="AI9" i="13"/>
  <c r="S9" i="13"/>
  <c r="AP9" i="13"/>
  <c r="N26" i="13"/>
  <c r="N57" i="13"/>
  <c r="N59" i="13" s="1"/>
  <c r="K79" i="13"/>
  <c r="N77" i="13"/>
  <c r="N48" i="13"/>
  <c r="O81" i="13"/>
  <c r="M58" i="13"/>
  <c r="M56" i="13"/>
  <c r="O26" i="13"/>
  <c r="K20" i="13"/>
  <c r="L20" i="13" s="1"/>
  <c r="M73" i="13"/>
  <c r="O44" i="13"/>
  <c r="M26" i="13"/>
  <c r="O23" i="13"/>
  <c r="O84" i="13"/>
  <c r="O82" i="13"/>
  <c r="O77" i="13"/>
  <c r="O75" i="13"/>
  <c r="O73" i="13"/>
  <c r="AH79" i="13"/>
  <c r="O27" i="13"/>
  <c r="K15" i="13"/>
  <c r="K83" i="13"/>
  <c r="X11" i="13"/>
  <c r="AO70" i="13"/>
  <c r="K70" i="13"/>
  <c r="F70" i="13"/>
  <c r="M70" i="13"/>
  <c r="K39" i="13"/>
  <c r="AG86" i="13"/>
  <c r="BF89" i="13"/>
  <c r="AG82" i="13"/>
  <c r="W15" i="13"/>
  <c r="AH85" i="13"/>
  <c r="AG71" i="13"/>
  <c r="BF79" i="13"/>
  <c r="BF88" i="13"/>
  <c r="BF78" i="13"/>
  <c r="M17" i="13"/>
  <c r="AV13" i="13"/>
  <c r="W39" i="13"/>
  <c r="K51" i="13"/>
  <c r="F39" i="13"/>
  <c r="M20" i="13"/>
  <c r="AR12" i="13"/>
  <c r="O83" i="13"/>
  <c r="AH88" i="13"/>
  <c r="AG88" i="13"/>
  <c r="AO39" i="13"/>
  <c r="M19" i="13"/>
  <c r="N14" i="13"/>
  <c r="K55" i="13"/>
  <c r="M85" i="13"/>
  <c r="K82" i="13"/>
  <c r="N27" i="13"/>
  <c r="N72" i="13"/>
  <c r="K76" i="13"/>
  <c r="M15" i="13"/>
  <c r="M71" i="13"/>
  <c r="BF87" i="13"/>
  <c r="BH79" i="13"/>
  <c r="AG76" i="13"/>
  <c r="BF76" i="13"/>
  <c r="M83" i="13"/>
  <c r="C90" i="13"/>
  <c r="K19" i="13"/>
  <c r="L19" i="13" s="1"/>
  <c r="O19" i="13"/>
  <c r="M45" i="13"/>
  <c r="M12" i="13"/>
  <c r="N12" i="13"/>
  <c r="M43" i="13"/>
  <c r="N41" i="13"/>
  <c r="M72" i="13"/>
  <c r="M41" i="13"/>
  <c r="O71" i="13"/>
  <c r="N71" i="13"/>
  <c r="M50" i="13"/>
  <c r="O46" i="13"/>
  <c r="H80" i="13"/>
  <c r="H91" i="13" s="1"/>
  <c r="K45" i="13"/>
  <c r="K26" i="13"/>
  <c r="L26" i="13" s="1"/>
  <c r="O86" i="13"/>
  <c r="K43" i="13"/>
  <c r="K14" i="13"/>
  <c r="I80" i="13"/>
  <c r="I91" i="13" s="1"/>
  <c r="K9" i="13"/>
  <c r="M9" i="13"/>
  <c r="O85" i="13"/>
  <c r="O78" i="13"/>
  <c r="N70" i="13"/>
  <c r="AB70" i="13"/>
  <c r="AR20" i="13"/>
  <c r="F28" i="13"/>
  <c r="X13" i="13"/>
  <c r="AR13" i="13"/>
  <c r="AV10" i="13"/>
  <c r="AV9" i="13"/>
  <c r="AV11" i="13"/>
  <c r="W12" i="13"/>
  <c r="AV14" i="13"/>
  <c r="AV23" i="13"/>
  <c r="X27" i="13"/>
  <c r="AV12" i="13"/>
  <c r="X15" i="13"/>
  <c r="W16" i="13"/>
  <c r="W17" i="13"/>
  <c r="X12" i="13"/>
  <c r="AX12" i="13"/>
  <c r="W13" i="13"/>
  <c r="X21" i="13"/>
  <c r="AV21" i="13"/>
  <c r="K85" i="13"/>
  <c r="AG84" i="13"/>
  <c r="BF82" i="13"/>
  <c r="AH77" i="13"/>
  <c r="BF71" i="13"/>
  <c r="AG73" i="13"/>
  <c r="BF73" i="13"/>
  <c r="AH76" i="13"/>
  <c r="BH77" i="13"/>
  <c r="AG78" i="13"/>
  <c r="AG79" i="13"/>
  <c r="AH83" i="13"/>
  <c r="BF84" i="13"/>
  <c r="AG87" i="13"/>
  <c r="K47" i="13"/>
  <c r="M46" i="13"/>
  <c r="K44" i="13"/>
  <c r="O9" i="13"/>
  <c r="BH85" i="13"/>
  <c r="F90" i="13"/>
  <c r="M82" i="13"/>
  <c r="AH78" i="13"/>
  <c r="O47" i="13"/>
  <c r="M47" i="13"/>
  <c r="K46" i="13"/>
  <c r="O42" i="13"/>
  <c r="I39" i="13"/>
  <c r="W22" i="13"/>
  <c r="W21" i="13"/>
  <c r="AV15" i="13"/>
  <c r="M14" i="13"/>
  <c r="X22" i="13"/>
  <c r="G28" i="13"/>
  <c r="X17" i="13"/>
  <c r="AR17" i="13"/>
  <c r="W11" i="13"/>
  <c r="O8" i="13"/>
  <c r="AG8" i="13"/>
  <c r="O89" i="13"/>
  <c r="O87" i="13"/>
  <c r="H90" i="13"/>
  <c r="K81" i="13"/>
  <c r="M75" i="13"/>
  <c r="M74" i="13"/>
  <c r="O57" i="13"/>
  <c r="O53" i="13"/>
  <c r="O51" i="13"/>
  <c r="K48" i="13"/>
  <c r="I49" i="13"/>
  <c r="I60" i="13" s="1"/>
  <c r="F49" i="13"/>
  <c r="F60" i="13" s="1"/>
  <c r="K40" i="13"/>
  <c r="O24" i="13"/>
  <c r="O12" i="13"/>
  <c r="K12" i="13"/>
  <c r="I18" i="13"/>
  <c r="I29" i="13" s="1"/>
  <c r="O25" i="13"/>
  <c r="M24" i="13"/>
  <c r="O20" i="13"/>
  <c r="AV26" i="13"/>
  <c r="AR24" i="13"/>
  <c r="AV24" i="13"/>
  <c r="O11" i="13"/>
  <c r="K11" i="13"/>
  <c r="L11" i="13" s="1"/>
  <c r="W25" i="13"/>
  <c r="C18" i="13"/>
  <c r="C29" i="13" s="1"/>
  <c r="G18" i="13"/>
  <c r="G29" i="13" s="1"/>
  <c r="AR10" i="13"/>
  <c r="H18" i="13"/>
  <c r="H29" i="13" s="1"/>
  <c r="AR9" i="13"/>
  <c r="N40" i="13"/>
  <c r="H49" i="13"/>
  <c r="H60" i="13" s="1"/>
  <c r="W10" i="13"/>
  <c r="AX10" i="13"/>
  <c r="X10" i="13"/>
  <c r="M88" i="13"/>
  <c r="M87" i="13"/>
  <c r="AH81" i="13"/>
  <c r="N81" i="13"/>
  <c r="N90" i="13" s="1"/>
  <c r="F80" i="13"/>
  <c r="F91" i="13" s="1"/>
  <c r="BA70" i="13"/>
  <c r="W70" i="13"/>
  <c r="G49" i="13"/>
  <c r="G60" i="13" s="1"/>
  <c r="X23" i="13"/>
  <c r="N23" i="13"/>
  <c r="I28" i="13"/>
  <c r="X19" i="13"/>
  <c r="X16" i="13"/>
  <c r="AV16" i="13"/>
  <c r="AX16" i="13"/>
  <c r="M13" i="13"/>
  <c r="O10" i="13"/>
  <c r="K10" i="13"/>
  <c r="L10" i="13" s="1"/>
  <c r="M10" i="13"/>
  <c r="AG89" i="13"/>
  <c r="K89" i="13"/>
  <c r="AH87" i="13"/>
  <c r="K87" i="13"/>
  <c r="BF85" i="13"/>
  <c r="AG85" i="13"/>
  <c r="BF83" i="13"/>
  <c r="AG83" i="13"/>
  <c r="AG81" i="13"/>
  <c r="M81" i="13"/>
  <c r="C80" i="13"/>
  <c r="C91" i="13" s="1"/>
  <c r="C92" i="13" s="1"/>
  <c r="K77" i="13"/>
  <c r="AH74" i="13"/>
  <c r="K72" i="13"/>
  <c r="K71" i="13"/>
  <c r="AV70" i="13"/>
  <c r="H70" i="13"/>
  <c r="K57" i="13"/>
  <c r="O55" i="13"/>
  <c r="K53" i="13"/>
  <c r="M52" i="13"/>
  <c r="O40" i="13"/>
  <c r="K27" i="13"/>
  <c r="L27" i="13" s="1"/>
  <c r="M27" i="13"/>
  <c r="X26" i="13"/>
  <c r="W24" i="13"/>
  <c r="H28" i="13"/>
  <c r="N21" i="13"/>
  <c r="K21" i="13"/>
  <c r="C28" i="13"/>
  <c r="AV19" i="13"/>
  <c r="O16" i="13"/>
  <c r="K16" i="13"/>
  <c r="L16" i="13" s="1"/>
  <c r="M16" i="13"/>
  <c r="X14" i="13"/>
  <c r="M11" i="13"/>
  <c r="BF8" i="13"/>
  <c r="I8" i="13"/>
  <c r="O48" i="13"/>
  <c r="N39" i="13"/>
  <c r="H39" i="13"/>
  <c r="AX23" i="13"/>
  <c r="W23" i="13"/>
  <c r="G80" i="13"/>
  <c r="G91" i="13" s="1"/>
  <c r="M48" i="13"/>
  <c r="G39" i="13"/>
  <c r="AV39" i="13"/>
  <c r="G90" i="13"/>
  <c r="O88" i="13"/>
  <c r="K86" i="13"/>
  <c r="K84" i="13"/>
  <c r="BF81" i="13"/>
  <c r="M79" i="13"/>
  <c r="AH75" i="13"/>
  <c r="K75" i="13"/>
  <c r="K74" i="13"/>
  <c r="K73" i="13"/>
  <c r="AH72" i="13"/>
  <c r="M54" i="13"/>
  <c r="C49" i="13"/>
  <c r="C60" i="13" s="1"/>
  <c r="O41" i="13"/>
  <c r="K41" i="13"/>
  <c r="AB39" i="13"/>
  <c r="AV27" i="13"/>
  <c r="AR26" i="13"/>
  <c r="AR19" i="13"/>
  <c r="O17" i="13"/>
  <c r="K17" i="13"/>
  <c r="L17" i="13" s="1"/>
  <c r="AR16" i="13"/>
  <c r="W14" i="13"/>
  <c r="O13" i="13"/>
  <c r="K13" i="13"/>
  <c r="L13" i="13" s="1"/>
  <c r="N10" i="13"/>
  <c r="O43" i="13"/>
  <c r="K42" i="13"/>
  <c r="M25" i="13"/>
  <c r="M23" i="13"/>
  <c r="AV22" i="13"/>
  <c r="AR21" i="13"/>
  <c r="AV17" i="13"/>
  <c r="F18" i="13"/>
  <c r="F29" i="13" s="1"/>
  <c r="O15" i="13"/>
  <c r="O14" i="13"/>
  <c r="W9" i="13"/>
  <c r="AB8" i="13"/>
  <c r="H8" i="13"/>
  <c r="BA8" i="13"/>
  <c r="H39" i="17"/>
  <c r="V39" i="17" s="1"/>
  <c r="H104" i="17"/>
  <c r="T79" i="17"/>
  <c r="H109" i="17"/>
  <c r="T84" i="17"/>
  <c r="H38" i="17"/>
  <c r="V38" i="17" s="1"/>
  <c r="H34" i="17"/>
  <c r="V34" i="17" s="1"/>
  <c r="H49" i="17"/>
  <c r="V49" i="17" s="1"/>
  <c r="H113" i="17"/>
  <c r="T88" i="17"/>
  <c r="H110" i="17"/>
  <c r="T85" i="17"/>
  <c r="H48" i="17"/>
  <c r="V48" i="17" s="1"/>
  <c r="H106" i="17"/>
  <c r="T81" i="17"/>
  <c r="H45" i="17"/>
  <c r="V45" i="17" s="1"/>
  <c r="H47" i="17"/>
  <c r="V47" i="17" s="1"/>
  <c r="H111" i="17"/>
  <c r="T86" i="17"/>
  <c r="H105" i="17"/>
  <c r="T80" i="17"/>
  <c r="H101" i="17"/>
  <c r="T76" i="17"/>
  <c r="H116" i="17"/>
  <c r="T91" i="17"/>
  <c r="H35" i="17"/>
  <c r="V35" i="17" s="1"/>
  <c r="H33" i="17"/>
  <c r="V33" i="17" s="1"/>
  <c r="H112" i="17"/>
  <c r="T87" i="17"/>
  <c r="H114" i="17"/>
  <c r="T89" i="17"/>
  <c r="H40" i="17"/>
  <c r="V40" i="17" s="1"/>
  <c r="H36" i="17"/>
  <c r="V36" i="17" s="1"/>
  <c r="H32" i="17"/>
  <c r="V32" i="17" s="1"/>
  <c r="H46" i="17"/>
  <c r="V46" i="17" s="1"/>
  <c r="H41" i="17"/>
  <c r="V41" i="17" s="1"/>
  <c r="H102" i="17"/>
  <c r="T77" i="17"/>
  <c r="H115" i="17"/>
  <c r="T90" i="17"/>
  <c r="H37" i="17"/>
  <c r="V37" i="17" s="1"/>
  <c r="H100" i="17"/>
  <c r="T75" i="17"/>
  <c r="H42" i="17"/>
  <c r="V42" i="17" s="1"/>
  <c r="H44" i="17"/>
  <c r="V44" i="17" s="1"/>
  <c r="H107" i="17"/>
  <c r="T82" i="17"/>
  <c r="H103" i="17"/>
  <c r="T78" i="17"/>
  <c r="H99" i="17"/>
  <c r="T74" i="17"/>
  <c r="H43" i="17"/>
  <c r="V43" i="17" s="1"/>
  <c r="H108" i="17"/>
  <c r="T83" i="17"/>
  <c r="M89" i="13"/>
  <c r="I90" i="13"/>
  <c r="AH89" i="13"/>
  <c r="K88" i="13"/>
  <c r="AH86" i="13"/>
  <c r="BH86" i="13"/>
  <c r="BF86" i="13"/>
  <c r="O79" i="13"/>
  <c r="M78" i="13"/>
  <c r="BF77" i="13"/>
  <c r="BF75" i="13"/>
  <c r="M86" i="13"/>
  <c r="M84" i="13"/>
  <c r="K78" i="13"/>
  <c r="O76" i="13"/>
  <c r="BH84" i="13"/>
  <c r="AH84" i="13"/>
  <c r="AH82" i="13"/>
  <c r="AG77" i="13"/>
  <c r="M77" i="13"/>
  <c r="M76" i="13"/>
  <c r="AG75" i="13"/>
  <c r="AH73" i="13"/>
  <c r="BF74" i="13"/>
  <c r="AG74" i="13"/>
  <c r="O74" i="13"/>
  <c r="BF72" i="13"/>
  <c r="AG72" i="13"/>
  <c r="O72" i="13"/>
  <c r="BF70" i="13"/>
  <c r="AG70" i="13"/>
  <c r="O70" i="13"/>
  <c r="C59" i="13"/>
  <c r="K58" i="13"/>
  <c r="K56" i="13"/>
  <c r="K54" i="13"/>
  <c r="K52" i="13"/>
  <c r="K50" i="13"/>
  <c r="M44" i="13"/>
  <c r="AH71" i="13"/>
  <c r="O58" i="13"/>
  <c r="M57" i="13"/>
  <c r="O56" i="13"/>
  <c r="M55" i="13"/>
  <c r="O54" i="13"/>
  <c r="M53" i="13"/>
  <c r="O52" i="13"/>
  <c r="M51" i="13"/>
  <c r="O50" i="13"/>
  <c r="O45" i="13"/>
  <c r="M42" i="13"/>
  <c r="M40" i="13"/>
  <c r="BF39" i="13"/>
  <c r="AG39" i="13"/>
  <c r="O39" i="13"/>
  <c r="W27" i="13"/>
  <c r="W26" i="13"/>
  <c r="AX25" i="13"/>
  <c r="AR25" i="13"/>
  <c r="X24" i="13"/>
  <c r="AV25" i="13"/>
  <c r="X25" i="13"/>
  <c r="K23" i="13"/>
  <c r="K22" i="13"/>
  <c r="M22" i="13"/>
  <c r="O22" i="13"/>
  <c r="K24" i="13"/>
  <c r="L24" i="13" s="1"/>
  <c r="K25" i="13"/>
  <c r="L25" i="13" s="1"/>
  <c r="N22" i="13"/>
  <c r="O21" i="13"/>
  <c r="X20" i="13"/>
  <c r="M21" i="13"/>
  <c r="W20" i="13"/>
  <c r="AV20" i="13"/>
  <c r="W19" i="13"/>
  <c r="X9" i="13"/>
  <c r="AV8" i="13"/>
  <c r="W8" i="13"/>
  <c r="M8" i="13"/>
  <c r="AO8" i="13"/>
  <c r="Q8" i="13"/>
  <c r="L8" i="13"/>
  <c r="P28" i="27" l="1"/>
  <c r="L28" i="13"/>
  <c r="L18" i="13"/>
  <c r="L29" i="13" s="1"/>
  <c r="R28" i="27"/>
  <c r="U28" i="27"/>
  <c r="W21" i="27"/>
  <c r="T28" i="27"/>
  <c r="Q28" i="27"/>
  <c r="V28" i="27"/>
  <c r="O28" i="27"/>
  <c r="S28" i="27"/>
  <c r="AV23" i="28"/>
  <c r="AY13" i="13"/>
  <c r="AZ13" i="13" s="1"/>
  <c r="I92" i="13"/>
  <c r="AK85" i="13"/>
  <c r="AL85" i="13" s="1"/>
  <c r="G30" i="13"/>
  <c r="BI87" i="13"/>
  <c r="BJ87" i="13" s="1"/>
  <c r="AY10" i="13"/>
  <c r="AZ10" i="13" s="1"/>
  <c r="Z11" i="13"/>
  <c r="AA11" i="13" s="1"/>
  <c r="N49" i="13"/>
  <c r="N60" i="13" s="1"/>
  <c r="N61" i="13" s="1"/>
  <c r="BC34" i="13" s="1"/>
  <c r="N80" i="13"/>
  <c r="N91" i="13" s="1"/>
  <c r="N92" i="13" s="1"/>
  <c r="BC65" i="13" s="1"/>
  <c r="H92" i="13"/>
  <c r="BI89" i="13"/>
  <c r="BJ89" i="13" s="1"/>
  <c r="AY22" i="13"/>
  <c r="AZ22" i="13" s="1"/>
  <c r="BI73" i="13"/>
  <c r="BJ73" i="13" s="1"/>
  <c r="BI88" i="13"/>
  <c r="BJ88" i="13" s="1"/>
  <c r="BI84" i="13"/>
  <c r="BJ84" i="13" s="1"/>
  <c r="BI79" i="13"/>
  <c r="BJ79" i="13" s="1"/>
  <c r="BI76" i="13"/>
  <c r="BJ76" i="13" s="1"/>
  <c r="BI74" i="13"/>
  <c r="BJ74" i="13" s="1"/>
  <c r="BI78" i="13"/>
  <c r="BJ78" i="13" s="1"/>
  <c r="Z21" i="13"/>
  <c r="AA21" i="13" s="1"/>
  <c r="Z23" i="13"/>
  <c r="AA23" i="13" s="1"/>
  <c r="AK82" i="13"/>
  <c r="AL82" i="13" s="1"/>
  <c r="AY17" i="13"/>
  <c r="AZ17" i="13" s="1"/>
  <c r="AY24" i="13"/>
  <c r="AZ24" i="13" s="1"/>
  <c r="BI75" i="13"/>
  <c r="BJ75" i="13" s="1"/>
  <c r="AK86" i="13"/>
  <c r="AL86" i="13" s="1"/>
  <c r="AK76" i="13"/>
  <c r="AL76" i="13" s="1"/>
  <c r="AY21" i="13"/>
  <c r="AZ21" i="13" s="1"/>
  <c r="Z22" i="13"/>
  <c r="AA22" i="13" s="1"/>
  <c r="Z9" i="13"/>
  <c r="AA9" i="13" s="1"/>
  <c r="N18" i="13"/>
  <c r="N29" i="13" s="1"/>
  <c r="I30" i="13"/>
  <c r="AY11" i="13"/>
  <c r="AZ11" i="13" s="1"/>
  <c r="Z12" i="13"/>
  <c r="AA12" i="13" s="1"/>
  <c r="AK84" i="13"/>
  <c r="AL84" i="13" s="1"/>
  <c r="AK83" i="13"/>
  <c r="AL83" i="13" s="1"/>
  <c r="AK79" i="13"/>
  <c r="AL79" i="13" s="1"/>
  <c r="Z15" i="13"/>
  <c r="AA15" i="13" s="1"/>
  <c r="Z13" i="13"/>
  <c r="AA13" i="13" s="1"/>
  <c r="AY12" i="13"/>
  <c r="AZ12" i="13" s="1"/>
  <c r="AK72" i="13"/>
  <c r="AL72" i="13" s="1"/>
  <c r="BI72" i="13"/>
  <c r="BJ72" i="13" s="1"/>
  <c r="C61" i="13"/>
  <c r="O49" i="13"/>
  <c r="O60" i="13" s="1"/>
  <c r="M28" i="13"/>
  <c r="H30" i="13"/>
  <c r="K49" i="13"/>
  <c r="K60" i="13" s="1"/>
  <c r="O90" i="13"/>
  <c r="BI85" i="13"/>
  <c r="BJ85" i="13" s="1"/>
  <c r="AK87" i="13"/>
  <c r="AL87" i="13" s="1"/>
  <c r="Z14" i="13"/>
  <c r="AA14" i="13" s="1"/>
  <c r="O18" i="13"/>
  <c r="O29" i="13" s="1"/>
  <c r="AK78" i="13"/>
  <c r="AL78" i="13" s="1"/>
  <c r="Z25" i="13"/>
  <c r="AA25" i="13" s="1"/>
  <c r="AK73" i="13"/>
  <c r="AL73" i="13" s="1"/>
  <c r="K80" i="13"/>
  <c r="K91" i="13" s="1"/>
  <c r="Z24" i="13"/>
  <c r="AA24" i="13" s="1"/>
  <c r="Z26" i="13"/>
  <c r="AA26" i="13" s="1"/>
  <c r="Z19" i="13"/>
  <c r="AA19" i="13" s="1"/>
  <c r="Z27" i="13"/>
  <c r="AA27" i="13" s="1"/>
  <c r="BI71" i="13"/>
  <c r="BJ71" i="13" s="1"/>
  <c r="AK77" i="13"/>
  <c r="AL77" i="13" s="1"/>
  <c r="F30" i="13"/>
  <c r="Z10" i="13"/>
  <c r="AA10" i="13" s="1"/>
  <c r="AY14" i="13"/>
  <c r="AZ14" i="13" s="1"/>
  <c r="Z16" i="13"/>
  <c r="AA16" i="13" s="1"/>
  <c r="AY19" i="13"/>
  <c r="AZ19" i="13" s="1"/>
  <c r="N28" i="13"/>
  <c r="N30" i="13" s="1"/>
  <c r="BC3" i="13" s="1"/>
  <c r="M59" i="13"/>
  <c r="AK74" i="13"/>
  <c r="AL74" i="13" s="1"/>
  <c r="M80" i="13"/>
  <c r="M91" i="13" s="1"/>
  <c r="AK89" i="13"/>
  <c r="AL89" i="13" s="1"/>
  <c r="AY15" i="13"/>
  <c r="AZ15" i="13" s="1"/>
  <c r="AK81" i="13"/>
  <c r="AL81" i="13" s="1"/>
  <c r="F92" i="13"/>
  <c r="Z17" i="13"/>
  <c r="AA17" i="13" s="1"/>
  <c r="AY9" i="13"/>
  <c r="AZ9" i="13" s="1"/>
  <c r="BI82" i="13"/>
  <c r="BJ82" i="13" s="1"/>
  <c r="BI77" i="13"/>
  <c r="BJ77" i="13" s="1"/>
  <c r="K90" i="13"/>
  <c r="AY23" i="13"/>
  <c r="AZ23" i="13" s="1"/>
  <c r="BI83" i="13"/>
  <c r="BJ83" i="13" s="1"/>
  <c r="AK71" i="13"/>
  <c r="AL71" i="13" s="1"/>
  <c r="G92" i="13"/>
  <c r="O28" i="13"/>
  <c r="M49" i="13"/>
  <c r="M60" i="13" s="1"/>
  <c r="M90" i="13"/>
  <c r="K28" i="13"/>
  <c r="O80" i="13"/>
  <c r="O91" i="13" s="1"/>
  <c r="AK75" i="13"/>
  <c r="AL75" i="13" s="1"/>
  <c r="C30" i="13"/>
  <c r="M18" i="13"/>
  <c r="M29" i="13" s="1"/>
  <c r="K18" i="13"/>
  <c r="K29" i="13" s="1"/>
  <c r="BI81" i="13"/>
  <c r="BJ81" i="13" s="1"/>
  <c r="AY27" i="13"/>
  <c r="AZ27" i="13" s="1"/>
  <c r="AY16" i="13"/>
  <c r="AZ16" i="13" s="1"/>
  <c r="AY26" i="13"/>
  <c r="AZ26" i="13" s="1"/>
  <c r="H133" i="17"/>
  <c r="H158" i="17" s="1"/>
  <c r="T108" i="17"/>
  <c r="H124" i="17"/>
  <c r="T99" i="17"/>
  <c r="H132" i="17"/>
  <c r="H157" i="17" s="1"/>
  <c r="T107" i="17"/>
  <c r="H137" i="17"/>
  <c r="H162" i="17" s="1"/>
  <c r="T162" i="17" s="1"/>
  <c r="T112" i="17"/>
  <c r="H131" i="17"/>
  <c r="H156" i="17" s="1"/>
  <c r="T106" i="17"/>
  <c r="H135" i="17"/>
  <c r="H160" i="17" s="1"/>
  <c r="T110" i="17"/>
  <c r="H125" i="17"/>
  <c r="T100" i="17"/>
  <c r="H140" i="17"/>
  <c r="H165" i="17" s="1"/>
  <c r="T165" i="17" s="1"/>
  <c r="T115" i="17"/>
  <c r="H141" i="17"/>
  <c r="H166" i="17" s="1"/>
  <c r="T166" i="17" s="1"/>
  <c r="T116" i="17"/>
  <c r="H130" i="17"/>
  <c r="H155" i="17" s="1"/>
  <c r="T105" i="17"/>
  <c r="H134" i="17"/>
  <c r="H159" i="17" s="1"/>
  <c r="T109" i="17"/>
  <c r="H138" i="17"/>
  <c r="H163" i="17" s="1"/>
  <c r="T163" i="17" s="1"/>
  <c r="T113" i="17"/>
  <c r="H128" i="17"/>
  <c r="T103" i="17"/>
  <c r="H127" i="17"/>
  <c r="T102" i="17"/>
  <c r="H139" i="17"/>
  <c r="H164" i="17" s="1"/>
  <c r="T164" i="17" s="1"/>
  <c r="T114" i="17"/>
  <c r="H126" i="17"/>
  <c r="T101" i="17"/>
  <c r="H136" i="17"/>
  <c r="H161" i="17" s="1"/>
  <c r="T111" i="17"/>
  <c r="H129" i="17"/>
  <c r="H154" i="17" s="1"/>
  <c r="T104" i="17"/>
  <c r="AY20" i="13"/>
  <c r="AZ20" i="13" s="1"/>
  <c r="AY25" i="13"/>
  <c r="AZ25" i="13" s="1"/>
  <c r="AK88" i="13"/>
  <c r="AL88" i="13" s="1"/>
  <c r="BI86" i="13"/>
  <c r="BJ86" i="13" s="1"/>
  <c r="Z20" i="13"/>
  <c r="AA20" i="13" s="1"/>
  <c r="O59" i="13"/>
  <c r="K59" i="13"/>
  <c r="L30" i="13" l="1"/>
  <c r="BA3" i="13" s="1"/>
  <c r="T126" i="17"/>
  <c r="H151" i="17"/>
  <c r="T151" i="17" s="1"/>
  <c r="T127" i="17"/>
  <c r="H152" i="17"/>
  <c r="T152" i="17" s="1"/>
  <c r="T124" i="17"/>
  <c r="H149" i="17"/>
  <c r="T149" i="17" s="1"/>
  <c r="T128" i="17"/>
  <c r="H153" i="17"/>
  <c r="T153" i="17" s="1"/>
  <c r="T125" i="17"/>
  <c r="H150" i="17"/>
  <c r="T150" i="17" s="1"/>
  <c r="T131" i="17"/>
  <c r="T133" i="17"/>
  <c r="T139" i="17"/>
  <c r="T159" i="17"/>
  <c r="T141" i="17"/>
  <c r="T161" i="17"/>
  <c r="T132" i="17"/>
  <c r="T136" i="17"/>
  <c r="T156" i="17"/>
  <c r="T134" i="17"/>
  <c r="T154" i="17"/>
  <c r="T129" i="17"/>
  <c r="T138" i="17"/>
  <c r="T158" i="17"/>
  <c r="T130" i="17"/>
  <c r="T140" i="17"/>
  <c r="T160" i="17"/>
  <c r="T135" i="17"/>
  <c r="T155" i="17"/>
  <c r="T137" i="17"/>
  <c r="T157" i="17"/>
  <c r="BI80" i="13"/>
  <c r="BI91" i="13" s="1"/>
  <c r="AY28" i="13"/>
  <c r="O92" i="13"/>
  <c r="BD65" i="13" s="1"/>
  <c r="BD66" i="13" s="1"/>
  <c r="M30" i="13"/>
  <c r="BB3" i="13" s="1"/>
  <c r="BB4" i="13" s="1"/>
  <c r="K61" i="13"/>
  <c r="BA34" i="13" s="1"/>
  <c r="K92" i="13"/>
  <c r="BA65" i="13" s="1"/>
  <c r="M61" i="13"/>
  <c r="BB34" i="13" s="1"/>
  <c r="O61" i="13"/>
  <c r="BD34" i="13" s="1"/>
  <c r="AY18" i="13"/>
  <c r="AY29" i="13" s="1"/>
  <c r="O30" i="13"/>
  <c r="BD3" i="13" s="1"/>
  <c r="M92" i="13"/>
  <c r="BB65" i="13" s="1"/>
  <c r="AA18" i="13"/>
  <c r="AA29" i="13" s="1"/>
  <c r="BJ80" i="13"/>
  <c r="BJ91" i="13" s="1"/>
  <c r="AZ28" i="13"/>
  <c r="BJ90" i="13"/>
  <c r="AL90" i="13"/>
  <c r="AZ18" i="13"/>
  <c r="AZ29" i="13" s="1"/>
  <c r="K30" i="13"/>
  <c r="AA28" i="13"/>
  <c r="BI90" i="13"/>
  <c r="AL80" i="13"/>
  <c r="AL91" i="13" s="1"/>
  <c r="C8" i="5"/>
  <c r="E53" i="11" s="1"/>
  <c r="BI92" i="13" l="1"/>
  <c r="J8" i="5"/>
  <c r="L53" i="11" s="1"/>
  <c r="H8" i="5"/>
  <c r="J53" i="11" s="1"/>
  <c r="G8" i="5"/>
  <c r="I53" i="11" s="1"/>
  <c r="I8" i="5"/>
  <c r="K53" i="11" s="1"/>
  <c r="E8" i="5"/>
  <c r="G53" i="11" s="1"/>
  <c r="D8" i="5"/>
  <c r="F53" i="11" s="1"/>
  <c r="F8" i="5"/>
  <c r="H53" i="11" s="1"/>
  <c r="N6" i="5"/>
  <c r="O6" i="27" s="1"/>
  <c r="M8" i="5"/>
  <c r="O53" i="11" s="1"/>
  <c r="N8" i="5"/>
  <c r="P53" i="11" s="1"/>
  <c r="L8" i="5"/>
  <c r="N53" i="11" s="1"/>
  <c r="K8" i="5"/>
  <c r="M53" i="11" s="1"/>
  <c r="AY30" i="13"/>
  <c r="D6" i="5"/>
  <c r="E6" i="27" s="1"/>
  <c r="AA30" i="13"/>
  <c r="BJ92" i="13"/>
  <c r="AZ30" i="13"/>
  <c r="AL92" i="13"/>
  <c r="O14" i="11" l="1"/>
  <c r="M18" i="25" s="1"/>
  <c r="N14" i="11"/>
  <c r="L18" i="25" s="1"/>
  <c r="M14" i="11"/>
  <c r="K18" i="25" s="1"/>
  <c r="L14" i="11"/>
  <c r="J18" i="25" s="1"/>
  <c r="K14" i="11"/>
  <c r="I18" i="25" s="1"/>
  <c r="J14" i="11"/>
  <c r="H18" i="25" s="1"/>
  <c r="I14" i="11"/>
  <c r="G18" i="25" s="1"/>
  <c r="H14" i="11"/>
  <c r="F18" i="25" s="1"/>
  <c r="G14" i="11"/>
  <c r="E18" i="25" s="1"/>
  <c r="F14" i="11"/>
  <c r="D18" i="25" s="1"/>
  <c r="E14" i="11"/>
  <c r="C18" i="25" s="1"/>
  <c r="D14" i="11"/>
  <c r="B18" i="25" s="1"/>
  <c r="O4" i="11"/>
  <c r="N4" i="11"/>
  <c r="M4" i="11"/>
  <c r="L4" i="11"/>
  <c r="K4" i="11"/>
  <c r="J4" i="11"/>
  <c r="I4" i="11"/>
  <c r="H4" i="11"/>
  <c r="G4" i="11"/>
  <c r="F4" i="11"/>
  <c r="E4" i="11"/>
  <c r="D4" i="11"/>
  <c r="Q5" i="10" l="1"/>
  <c r="N7" i="5" s="1"/>
  <c r="N9" i="5" s="1"/>
  <c r="G5" i="10"/>
  <c r="D7" i="5" s="1"/>
  <c r="D9" i="5" s="1"/>
  <c r="Q4" i="10"/>
  <c r="P4" i="10"/>
  <c r="O4" i="10"/>
  <c r="N4" i="10"/>
  <c r="M4" i="10"/>
  <c r="L4" i="10"/>
  <c r="K4" i="10"/>
  <c r="J4" i="10"/>
  <c r="I4" i="10"/>
  <c r="H4" i="10"/>
  <c r="G4" i="10"/>
  <c r="F4" i="10"/>
  <c r="Q25" i="8"/>
  <c r="P25" i="8"/>
  <c r="O25" i="8"/>
  <c r="N25" i="8"/>
  <c r="M25" i="8"/>
  <c r="I59" i="13" s="1"/>
  <c r="I61" i="13" s="1"/>
  <c r="L25" i="8"/>
  <c r="H59" i="13" s="1"/>
  <c r="H61" i="13" s="1"/>
  <c r="K25" i="8"/>
  <c r="G59" i="13" s="1"/>
  <c r="G61" i="13" s="1"/>
  <c r="J25" i="8"/>
  <c r="F59" i="13" s="1"/>
  <c r="F61" i="13" s="1"/>
  <c r="I25" i="8"/>
  <c r="H25" i="8"/>
  <c r="G25" i="8"/>
  <c r="F25" i="8"/>
  <c r="Q26" i="8"/>
  <c r="P26" i="8"/>
  <c r="O26" i="8"/>
  <c r="N26" i="8"/>
  <c r="M26" i="8"/>
  <c r="L26" i="8"/>
  <c r="K26" i="8"/>
  <c r="J26" i="8"/>
  <c r="I26" i="8"/>
  <c r="H26" i="8"/>
  <c r="G26" i="8"/>
  <c r="F26" i="8"/>
  <c r="Q27" i="8" l="1"/>
  <c r="N20" i="3" s="1"/>
  <c r="P27" i="8"/>
  <c r="M20" i="3" s="1"/>
  <c r="O27" i="8"/>
  <c r="L20" i="3" s="1"/>
  <c r="N27" i="8"/>
  <c r="K20" i="3" s="1"/>
  <c r="M27" i="8"/>
  <c r="J20" i="3" s="1"/>
  <c r="L27" i="8"/>
  <c r="I20" i="3" s="1"/>
  <c r="K27" i="8"/>
  <c r="H20" i="3" s="1"/>
  <c r="J27" i="8"/>
  <c r="G20" i="3" s="1"/>
  <c r="I27" i="8"/>
  <c r="F20" i="3" s="1"/>
  <c r="H27" i="8"/>
  <c r="E20" i="3" s="1"/>
  <c r="G27" i="8"/>
  <c r="D20" i="3" s="1"/>
  <c r="F27" i="8"/>
  <c r="C20" i="3" s="1"/>
  <c r="N7" i="3"/>
  <c r="D7" i="3"/>
  <c r="K12" i="15" l="1"/>
  <c r="Q12" i="15"/>
  <c r="H12" i="15"/>
  <c r="J12" i="15"/>
  <c r="O12" i="15"/>
  <c r="G12" i="15"/>
  <c r="H15" i="15" l="1"/>
  <c r="O6" i="11"/>
  <c r="M4" i="25" s="1"/>
  <c r="E6" i="11"/>
  <c r="C4" i="25" s="1"/>
  <c r="L12" i="15"/>
  <c r="I12" i="15"/>
  <c r="M12" i="15"/>
  <c r="P12" i="15"/>
  <c r="R12" i="15"/>
  <c r="N12" i="15"/>
  <c r="R15" i="15" l="1"/>
  <c r="N6" i="3" l="1"/>
  <c r="O5" i="27" s="1"/>
  <c r="O7" i="27" s="1"/>
  <c r="H8" i="3"/>
  <c r="J52" i="11" s="1"/>
  <c r="M8" i="3"/>
  <c r="O52" i="11" s="1"/>
  <c r="L8" i="3"/>
  <c r="N52" i="11" s="1"/>
  <c r="K8" i="3"/>
  <c r="M52" i="11" s="1"/>
  <c r="N8" i="3"/>
  <c r="P52" i="11" s="1"/>
  <c r="P54" i="11" s="1"/>
  <c r="G8" i="3"/>
  <c r="I52" i="11" s="1"/>
  <c r="J8" i="3"/>
  <c r="L52" i="11" s="1"/>
  <c r="I8" i="3"/>
  <c r="K52" i="11" s="1"/>
  <c r="P6" i="15" l="1"/>
  <c r="K6" i="15"/>
  <c r="Q6" i="15"/>
  <c r="R6" i="15"/>
  <c r="R9" i="15" s="1"/>
  <c r="N9" i="3"/>
  <c r="L6" i="15"/>
  <c r="N6" i="15"/>
  <c r="M6" i="15"/>
  <c r="O6" i="15"/>
  <c r="O5" i="11"/>
  <c r="C8" i="3"/>
  <c r="E52" i="11" s="1"/>
  <c r="F8" i="3"/>
  <c r="H52" i="11" s="1"/>
  <c r="O7" i="11" l="1"/>
  <c r="M3" i="25"/>
  <c r="P18" i="15"/>
  <c r="Q18" i="15"/>
  <c r="O18" i="15"/>
  <c r="K18" i="15"/>
  <c r="R18" i="15"/>
  <c r="M18" i="15"/>
  <c r="L18" i="15"/>
  <c r="N18" i="15"/>
  <c r="G6" i="15"/>
  <c r="J6" i="15"/>
  <c r="R21" i="15"/>
  <c r="R27" i="15" s="1"/>
  <c r="P55" i="11" s="1"/>
  <c r="D8" i="3"/>
  <c r="F52" i="11" s="1"/>
  <c r="E8" i="3"/>
  <c r="G52" i="11" s="1"/>
  <c r="M5" i="25" l="1"/>
  <c r="M6" i="25" s="1"/>
  <c r="G18" i="15"/>
  <c r="H6" i="15"/>
  <c r="F54" i="11" s="1"/>
  <c r="D9" i="3"/>
  <c r="J18" i="15"/>
  <c r="I6" i="15"/>
  <c r="R24" i="15"/>
  <c r="M8" i="25" s="1"/>
  <c r="H9" i="15" l="1"/>
  <c r="H21" i="15" s="1"/>
  <c r="H27" i="15" s="1"/>
  <c r="H18" i="15"/>
  <c r="I18" i="15"/>
  <c r="D6" i="3"/>
  <c r="E5" i="27" s="1"/>
  <c r="E7" i="27" s="1"/>
  <c r="F55" i="11" l="1"/>
  <c r="E5" i="11"/>
  <c r="H24" i="15"/>
  <c r="C8" i="25" s="1"/>
  <c r="E7" i="11" l="1"/>
  <c r="C3" i="25"/>
  <c r="F5" i="10"/>
  <c r="C7" i="5" s="1"/>
  <c r="C9" i="5" s="1"/>
  <c r="E51" i="11"/>
  <c r="E54" i="11" s="1"/>
  <c r="G3" i="15"/>
  <c r="C7" i="3"/>
  <c r="C9" i="3" s="1"/>
  <c r="C5" i="25" l="1"/>
  <c r="C6" i="25" s="1"/>
  <c r="G9" i="15"/>
  <c r="B7" i="25"/>
  <c r="R12" i="13"/>
  <c r="R9" i="13"/>
  <c r="AO12" i="13"/>
  <c r="AO13" i="13"/>
  <c r="R22" i="13"/>
  <c r="AO21" i="13"/>
  <c r="AO10" i="13"/>
  <c r="AO22" i="13"/>
  <c r="R13" i="13"/>
  <c r="AO20" i="13"/>
  <c r="R15" i="13"/>
  <c r="AO25" i="13"/>
  <c r="AO11" i="13"/>
  <c r="AO16" i="13"/>
  <c r="BA4" i="13"/>
  <c r="AO26" i="13"/>
  <c r="R17" i="13"/>
  <c r="R14" i="13"/>
  <c r="R19" i="13"/>
  <c r="R27" i="13"/>
  <c r="AO23" i="13"/>
  <c r="AO17" i="13"/>
  <c r="R25" i="13"/>
  <c r="AO15" i="13"/>
  <c r="R24" i="13"/>
  <c r="R20" i="13"/>
  <c r="R10" i="13"/>
  <c r="R21" i="13"/>
  <c r="Q19" i="13"/>
  <c r="Q25" i="13"/>
  <c r="AO27" i="13"/>
  <c r="R11" i="13"/>
  <c r="R26" i="13"/>
  <c r="AO24" i="13"/>
  <c r="AO14" i="13"/>
  <c r="AO9" i="13"/>
  <c r="AO19" i="13"/>
  <c r="Q22" i="13"/>
  <c r="Q15" i="13"/>
  <c r="Q21" i="13"/>
  <c r="Q14" i="13"/>
  <c r="AQ27" i="13"/>
  <c r="AS27" i="13" s="1"/>
  <c r="AQ22" i="13"/>
  <c r="AS22" i="13" s="1"/>
  <c r="Q20" i="13"/>
  <c r="Q17" i="13"/>
  <c r="Q24" i="13"/>
  <c r="Q26" i="13"/>
  <c r="R23" i="13"/>
  <c r="Q23" i="13"/>
  <c r="Q27" i="13"/>
  <c r="AQ24" i="13"/>
  <c r="AS24" i="13" s="1"/>
  <c r="AQ23" i="13"/>
  <c r="AS23" i="13" s="1"/>
  <c r="AQ12" i="13"/>
  <c r="AS12" i="13" s="1"/>
  <c r="AQ10" i="13"/>
  <c r="AS10" i="13" s="1"/>
  <c r="AQ26" i="13"/>
  <c r="AS26" i="13" s="1"/>
  <c r="AQ21" i="13"/>
  <c r="AS21" i="13" s="1"/>
  <c r="AQ9" i="13"/>
  <c r="AS9" i="13" s="1"/>
  <c r="Q13" i="13"/>
  <c r="R16" i="13"/>
  <c r="Q11" i="13"/>
  <c r="Q9" i="13"/>
  <c r="Q16" i="13"/>
  <c r="AQ13" i="13"/>
  <c r="AS13" i="13" s="1"/>
  <c r="AQ15" i="13"/>
  <c r="AS15" i="13" s="1"/>
  <c r="AQ20" i="13"/>
  <c r="AS20" i="13" s="1"/>
  <c r="AQ25" i="13"/>
  <c r="AS25" i="13" s="1"/>
  <c r="AQ16" i="13"/>
  <c r="AS16" i="13" s="1"/>
  <c r="Q10" i="13"/>
  <c r="AQ11" i="13"/>
  <c r="AS11" i="13" s="1"/>
  <c r="AQ14" i="13"/>
  <c r="AS14" i="13" s="1"/>
  <c r="AQ17" i="13"/>
  <c r="AS17" i="13" s="1"/>
  <c r="AT17" i="13" s="1"/>
  <c r="AU17" i="13" s="1"/>
  <c r="U12" i="3" s="1"/>
  <c r="AQ19" i="13"/>
  <c r="AS19" i="13" s="1"/>
  <c r="Q12" i="13"/>
  <c r="U10" i="5"/>
  <c r="U21" i="5"/>
  <c r="U7" i="5"/>
  <c r="U20" i="5"/>
  <c r="U17" i="5"/>
  <c r="G15" i="15"/>
  <c r="G21" i="15" s="1"/>
  <c r="G27" i="15" s="1"/>
  <c r="AT13" i="13" l="1"/>
  <c r="AU13" i="13" s="1"/>
  <c r="U8" i="3" s="1"/>
  <c r="AT14" i="13"/>
  <c r="AU14" i="13" s="1"/>
  <c r="U9" i="3" s="1"/>
  <c r="AT10" i="13"/>
  <c r="AU10" i="13" s="1"/>
  <c r="U5" i="3" s="1"/>
  <c r="AT12" i="13"/>
  <c r="AU12" i="13" s="1"/>
  <c r="U7" i="3" s="1"/>
  <c r="B13" i="25"/>
  <c r="AT21" i="13"/>
  <c r="AU21" i="13" s="1"/>
  <c r="U16" i="3" s="1"/>
  <c r="U12" i="13"/>
  <c r="V12" i="13" s="1"/>
  <c r="U14" i="13"/>
  <c r="V14" i="13" s="1"/>
  <c r="U19" i="5"/>
  <c r="AT11" i="13"/>
  <c r="AU11" i="13" s="1"/>
  <c r="U6" i="3" s="1"/>
  <c r="U17" i="13"/>
  <c r="V17" i="13" s="1"/>
  <c r="U10" i="13"/>
  <c r="V10" i="13" s="1"/>
  <c r="AT15" i="13"/>
  <c r="AU15" i="13" s="1"/>
  <c r="U10" i="3" s="1"/>
  <c r="U11" i="13"/>
  <c r="V11" i="13" s="1"/>
  <c r="AT23" i="13"/>
  <c r="AU23" i="13" s="1"/>
  <c r="U18" i="3" s="1"/>
  <c r="U20" i="13"/>
  <c r="V20" i="13" s="1"/>
  <c r="AT24" i="13"/>
  <c r="AU24" i="13" s="1"/>
  <c r="U19" i="3" s="1"/>
  <c r="U11" i="5"/>
  <c r="U12" i="5"/>
  <c r="U6" i="5"/>
  <c r="U18" i="5"/>
  <c r="U5" i="5"/>
  <c r="U8" i="5"/>
  <c r="E55" i="11"/>
  <c r="AT19" i="13"/>
  <c r="AT16" i="13"/>
  <c r="AU16" i="13" s="1"/>
  <c r="U11" i="3" s="1"/>
  <c r="U21" i="13"/>
  <c r="V21" i="13" s="1"/>
  <c r="U25" i="13"/>
  <c r="V25" i="13" s="1"/>
  <c r="G24" i="15"/>
  <c r="B8" i="25" s="1"/>
  <c r="U9" i="5"/>
  <c r="U22" i="5"/>
  <c r="AT25" i="13"/>
  <c r="AU25" i="13" s="1"/>
  <c r="U20" i="3" s="1"/>
  <c r="U16" i="13"/>
  <c r="V16" i="13" s="1"/>
  <c r="U13" i="13"/>
  <c r="V13" i="13" s="1"/>
  <c r="U27" i="13"/>
  <c r="V27" i="13" s="1"/>
  <c r="U24" i="13"/>
  <c r="V24" i="13" s="1"/>
  <c r="AT22" i="13"/>
  <c r="AU22" i="13" s="1"/>
  <c r="U17" i="3" s="1"/>
  <c r="U15" i="13"/>
  <c r="V15" i="13" s="1"/>
  <c r="U19" i="13"/>
  <c r="V19" i="13" s="1"/>
  <c r="U15" i="5"/>
  <c r="AT26" i="13"/>
  <c r="AU26" i="13" s="1"/>
  <c r="U21" i="3" s="1"/>
  <c r="U26" i="13"/>
  <c r="V26" i="13" s="1"/>
  <c r="U16" i="5"/>
  <c r="AT20" i="13"/>
  <c r="AU20" i="13" s="1"/>
  <c r="U15" i="3" s="1"/>
  <c r="U9" i="13"/>
  <c r="V9" i="13" s="1"/>
  <c r="AT9" i="13"/>
  <c r="U23" i="13"/>
  <c r="V23" i="13" s="1"/>
  <c r="AT27" i="13"/>
  <c r="AU27" i="13" s="1"/>
  <c r="U22" i="3" s="1"/>
  <c r="U22" i="13"/>
  <c r="V22" i="13" s="1"/>
  <c r="C11" i="26" l="1"/>
  <c r="G14" i="17" s="1"/>
  <c r="C20" i="26"/>
  <c r="G22" i="17" s="1"/>
  <c r="C15" i="26"/>
  <c r="G17" i="17" s="1"/>
  <c r="C5" i="26"/>
  <c r="G8" i="17" s="1"/>
  <c r="C18" i="26"/>
  <c r="G20" i="17" s="1"/>
  <c r="C7" i="26"/>
  <c r="G10" i="17" s="1"/>
  <c r="C21" i="26"/>
  <c r="G23" i="17" s="1"/>
  <c r="C14" i="26"/>
  <c r="G16" i="17" s="1"/>
  <c r="C22" i="26"/>
  <c r="G24" i="17" s="1"/>
  <c r="C6" i="26"/>
  <c r="G9" i="17" s="1"/>
  <c r="C9" i="26"/>
  <c r="G12" i="17" s="1"/>
  <c r="C19" i="26"/>
  <c r="G21" i="17" s="1"/>
  <c r="C16" i="26"/>
  <c r="G18" i="17" s="1"/>
  <c r="C12" i="26"/>
  <c r="G15" i="17" s="1"/>
  <c r="C17" i="26"/>
  <c r="G19" i="17" s="1"/>
  <c r="C4" i="26"/>
  <c r="G7" i="17" s="1"/>
  <c r="C10" i="26"/>
  <c r="G13" i="17" s="1"/>
  <c r="C8" i="26"/>
  <c r="G11" i="17" s="1"/>
  <c r="V18" i="13"/>
  <c r="V29" i="13" s="1"/>
  <c r="V28" i="13"/>
  <c r="U4" i="5"/>
  <c r="U13" i="5" s="1"/>
  <c r="U24" i="5" s="1"/>
  <c r="AT28" i="13"/>
  <c r="AU19" i="13"/>
  <c r="U14" i="5"/>
  <c r="U23" i="5" s="1"/>
  <c r="AT18" i="13"/>
  <c r="AT29" i="13" s="1"/>
  <c r="AU9" i="13"/>
  <c r="C13" i="26" l="1"/>
  <c r="C24" i="26" s="1"/>
  <c r="C23" i="26"/>
  <c r="V30" i="13"/>
  <c r="C6" i="5"/>
  <c r="D6" i="27" s="1"/>
  <c r="AT30" i="13"/>
  <c r="AU18" i="13"/>
  <c r="AU29" i="13" s="1"/>
  <c r="U4" i="3"/>
  <c r="U13" i="3" s="1"/>
  <c r="U24" i="3" s="1"/>
  <c r="U25" i="5"/>
  <c r="U14" i="3"/>
  <c r="U23" i="3" s="1"/>
  <c r="AU28" i="13"/>
  <c r="C25" i="26" l="1"/>
  <c r="D6" i="11"/>
  <c r="B4" i="25" s="1"/>
  <c r="U25" i="3"/>
  <c r="D15" i="27" s="1"/>
  <c r="D16" i="11"/>
  <c r="B20" i="25" s="1"/>
  <c r="AU30" i="13"/>
  <c r="C6" i="3" s="1"/>
  <c r="D5" i="27" s="1"/>
  <c r="D7" i="27" s="1"/>
  <c r="D15" i="11" l="1"/>
  <c r="D5" i="11"/>
  <c r="D7" i="11" l="1"/>
  <c r="B3" i="25"/>
  <c r="D17" i="11"/>
  <c r="B19" i="25"/>
  <c r="O5" i="10"/>
  <c r="L7" i="5" s="1"/>
  <c r="L9" i="5" s="1"/>
  <c r="I5" i="10"/>
  <c r="F7" i="5" s="1"/>
  <c r="F9" i="5" s="1"/>
  <c r="P5" i="10"/>
  <c r="M7" i="5" s="1"/>
  <c r="M9" i="5" s="1"/>
  <c r="K5" i="10"/>
  <c r="H7" i="5" s="1"/>
  <c r="H9" i="5" s="1"/>
  <c r="M5" i="10"/>
  <c r="J7" i="5" s="1"/>
  <c r="J9" i="5" s="1"/>
  <c r="J7" i="3"/>
  <c r="J9" i="3" s="1"/>
  <c r="O54" i="11"/>
  <c r="F7" i="3"/>
  <c r="F9" i="3" s="1"/>
  <c r="L54" i="11"/>
  <c r="L7" i="3"/>
  <c r="L9" i="3" s="1"/>
  <c r="I7" i="3"/>
  <c r="I9" i="3" s="1"/>
  <c r="N54" i="11"/>
  <c r="K54" i="11"/>
  <c r="G7" i="3"/>
  <c r="G9" i="3" s="1"/>
  <c r="M3" i="15"/>
  <c r="H54" i="11"/>
  <c r="H7" i="3"/>
  <c r="H9" i="3" s="1"/>
  <c r="M54" i="11"/>
  <c r="N3" i="15"/>
  <c r="I7" i="25" s="1"/>
  <c r="I13" i="25" s="1"/>
  <c r="O3" i="15"/>
  <c r="J7" i="25" s="1"/>
  <c r="J13" i="25" s="1"/>
  <c r="Q3" i="15"/>
  <c r="L7" i="25" s="1"/>
  <c r="L13" i="25" s="1"/>
  <c r="I54" i="11"/>
  <c r="J3" i="15"/>
  <c r="E7" i="25" s="1"/>
  <c r="E13" i="25" s="1"/>
  <c r="K7" i="3"/>
  <c r="K9" i="3" s="1"/>
  <c r="N5" i="10"/>
  <c r="K7" i="5" s="1"/>
  <c r="K9" i="5" s="1"/>
  <c r="P3" i="15"/>
  <c r="K7" i="25" s="1"/>
  <c r="K13" i="25" s="1"/>
  <c r="J5" i="10"/>
  <c r="G7" i="5" s="1"/>
  <c r="G9" i="5" s="1"/>
  <c r="J54" i="11"/>
  <c r="K3" i="15"/>
  <c r="L5" i="10"/>
  <c r="I7" i="5" s="1"/>
  <c r="I9" i="5" s="1"/>
  <c r="AX50" i="13"/>
  <c r="M7" i="3"/>
  <c r="M9" i="3" s="1"/>
  <c r="L3" i="15"/>
  <c r="G7" i="25" s="1"/>
  <c r="G13" i="25" s="1"/>
  <c r="BH50" i="13"/>
  <c r="AQ88" i="13"/>
  <c r="AB41" i="13"/>
  <c r="BC88" i="13"/>
  <c r="W82" i="13"/>
  <c r="AQ48" i="13"/>
  <c r="B21" i="25" l="1"/>
  <c r="B5" i="25"/>
  <c r="B6" i="25" s="1"/>
  <c r="K9" i="15"/>
  <c r="F7" i="25"/>
  <c r="F13" i="25" s="1"/>
  <c r="M9" i="15"/>
  <c r="H7" i="25"/>
  <c r="H13" i="25" s="1"/>
  <c r="Q57" i="13"/>
  <c r="Q42" i="13"/>
  <c r="Q40" i="13"/>
  <c r="Q43" i="13"/>
  <c r="Q83" i="13"/>
  <c r="Q54" i="13"/>
  <c r="AQ78" i="13"/>
  <c r="AQ79" i="13"/>
  <c r="AQ73" i="13"/>
  <c r="AB40" i="13"/>
  <c r="AQ81" i="13"/>
  <c r="BC45" i="13"/>
  <c r="Q81" i="13"/>
  <c r="AQ52" i="13"/>
  <c r="BC50" i="13"/>
  <c r="AQ41" i="13"/>
  <c r="L15" i="15"/>
  <c r="BC76" i="13"/>
  <c r="Q58" i="13"/>
  <c r="AX81" i="13"/>
  <c r="W77" i="13"/>
  <c r="W85" i="13"/>
  <c r="W78" i="13"/>
  <c r="W81" i="13"/>
  <c r="Q51" i="13"/>
  <c r="AB86" i="13"/>
  <c r="AB72" i="13"/>
  <c r="AQ77" i="13"/>
  <c r="AQ83" i="13"/>
  <c r="BF26" i="13"/>
  <c r="BF21" i="13"/>
  <c r="AH17" i="13"/>
  <c r="AH15" i="13"/>
  <c r="AH21" i="13"/>
  <c r="AH16" i="13"/>
  <c r="AH10" i="13"/>
  <c r="BF17" i="13"/>
  <c r="BF11" i="13"/>
  <c r="BF27" i="13"/>
  <c r="AH24" i="13"/>
  <c r="AH12" i="13"/>
  <c r="AH9" i="13"/>
  <c r="BD4" i="13"/>
  <c r="AH23" i="13"/>
  <c r="AH13" i="13"/>
  <c r="BF25" i="13"/>
  <c r="AH22" i="13"/>
  <c r="BF15" i="13"/>
  <c r="AH27" i="13"/>
  <c r="BF12" i="13"/>
  <c r="BF16" i="13"/>
  <c r="BF22" i="13"/>
  <c r="BF23" i="13"/>
  <c r="BF14" i="13"/>
  <c r="BF13" i="13"/>
  <c r="AH25" i="13"/>
  <c r="BF9" i="13"/>
  <c r="BF10" i="13"/>
  <c r="AH20" i="13"/>
  <c r="BF19" i="13"/>
  <c r="AH14" i="13"/>
  <c r="BF24" i="13"/>
  <c r="AH19" i="13"/>
  <c r="BF20" i="13"/>
  <c r="AH11" i="13"/>
  <c r="AH26" i="13"/>
  <c r="AG15" i="13"/>
  <c r="BH20" i="13"/>
  <c r="AG23" i="13"/>
  <c r="BH16" i="13"/>
  <c r="BH24" i="13"/>
  <c r="BH13" i="13"/>
  <c r="AG27" i="13"/>
  <c r="AG17" i="13"/>
  <c r="AG13" i="13"/>
  <c r="AG16" i="13"/>
  <c r="AG24" i="13"/>
  <c r="AG22" i="13"/>
  <c r="BH15" i="13"/>
  <c r="AG26" i="13"/>
  <c r="AG21" i="13"/>
  <c r="AG10" i="13"/>
  <c r="BH27" i="13"/>
  <c r="AG20" i="13"/>
  <c r="BH14" i="13"/>
  <c r="AG12" i="13"/>
  <c r="AG14" i="13"/>
  <c r="BH22" i="13"/>
  <c r="BH23" i="13"/>
  <c r="BH11" i="13"/>
  <c r="BH21" i="13"/>
  <c r="BH17" i="13"/>
  <c r="BH9" i="13"/>
  <c r="BH26" i="13"/>
  <c r="AG11" i="13"/>
  <c r="BH25" i="13"/>
  <c r="BH10" i="13"/>
  <c r="AG25" i="13"/>
  <c r="AG9" i="13"/>
  <c r="AB55" i="13"/>
  <c r="W72" i="13"/>
  <c r="BH12" i="13"/>
  <c r="BC74" i="13"/>
  <c r="AB74" i="13"/>
  <c r="AO50" i="13"/>
  <c r="AO44" i="13"/>
  <c r="AO40" i="13"/>
  <c r="R45" i="13"/>
  <c r="AO53" i="13"/>
  <c r="R48" i="13"/>
  <c r="R58" i="13"/>
  <c r="AO42" i="13"/>
  <c r="AO55" i="13"/>
  <c r="R54" i="13"/>
  <c r="AO48" i="13"/>
  <c r="AT48" i="13" s="1"/>
  <c r="AU48" i="13" s="1"/>
  <c r="BA35" i="13"/>
  <c r="AO56" i="13"/>
  <c r="R57" i="13"/>
  <c r="R41" i="13"/>
  <c r="AO41" i="13"/>
  <c r="R55" i="13"/>
  <c r="R51" i="13"/>
  <c r="AO58" i="13"/>
  <c r="AO52" i="13"/>
  <c r="R46" i="13"/>
  <c r="R56" i="13"/>
  <c r="AO45" i="13"/>
  <c r="R47" i="13"/>
  <c r="R53" i="13"/>
  <c r="AO57" i="13"/>
  <c r="R52" i="13"/>
  <c r="R43" i="13"/>
  <c r="R42" i="13"/>
  <c r="AO43" i="13"/>
  <c r="AO54" i="13"/>
  <c r="AO46" i="13"/>
  <c r="R50" i="13"/>
  <c r="AO51" i="13"/>
  <c r="AO47" i="13"/>
  <c r="R44" i="13"/>
  <c r="R40" i="13"/>
  <c r="AQ55" i="13"/>
  <c r="AQ57" i="13"/>
  <c r="AQ45" i="13"/>
  <c r="AQ54" i="13"/>
  <c r="AQ40" i="13"/>
  <c r="AQ53" i="13"/>
  <c r="AQ47" i="13"/>
  <c r="Q48" i="13"/>
  <c r="Q47" i="13"/>
  <c r="Q53" i="13"/>
  <c r="AQ44" i="13"/>
  <c r="AQ56" i="13"/>
  <c r="AT56" i="13" s="1"/>
  <c r="AU56" i="13" s="1"/>
  <c r="AQ42" i="13"/>
  <c r="AQ58" i="13"/>
  <c r="AQ50" i="13"/>
  <c r="W71" i="13"/>
  <c r="W83" i="13"/>
  <c r="W75" i="13"/>
  <c r="AC53" i="13"/>
  <c r="AC54" i="13"/>
  <c r="BA45" i="13"/>
  <c r="AC47" i="13"/>
  <c r="BC35" i="13"/>
  <c r="BA43" i="13"/>
  <c r="BA48" i="13"/>
  <c r="AC57" i="13"/>
  <c r="AC56" i="13"/>
  <c r="AC55" i="13"/>
  <c r="BA58" i="13"/>
  <c r="AC45" i="13"/>
  <c r="BA55" i="13"/>
  <c r="AC50" i="13"/>
  <c r="AC40" i="13"/>
  <c r="AC48" i="13"/>
  <c r="BA40" i="13"/>
  <c r="BA42" i="13"/>
  <c r="AC42" i="13"/>
  <c r="BA50" i="13"/>
  <c r="AC46" i="13"/>
  <c r="AC41" i="13"/>
  <c r="AC51" i="13"/>
  <c r="BA53" i="13"/>
  <c r="BA56" i="13"/>
  <c r="AC58" i="13"/>
  <c r="BA54" i="13"/>
  <c r="BA57" i="13"/>
  <c r="AC43" i="13"/>
  <c r="BA46" i="13"/>
  <c r="BA52" i="13"/>
  <c r="BA47" i="13"/>
  <c r="BA41" i="13"/>
  <c r="AC52" i="13"/>
  <c r="BA51" i="13"/>
  <c r="BA44" i="13"/>
  <c r="AC44" i="13"/>
  <c r="AB44" i="13"/>
  <c r="AB48" i="13"/>
  <c r="AB51" i="13"/>
  <c r="AB50" i="13"/>
  <c r="AB43" i="13"/>
  <c r="AB52" i="13"/>
  <c r="BC44" i="13"/>
  <c r="BC52" i="13"/>
  <c r="AB45" i="13"/>
  <c r="AB54" i="13"/>
  <c r="AB46" i="13"/>
  <c r="BC43" i="13"/>
  <c r="BC46" i="13"/>
  <c r="AB57" i="13"/>
  <c r="BC51" i="13"/>
  <c r="AB56" i="13"/>
  <c r="BC48" i="13"/>
  <c r="BC55" i="13"/>
  <c r="BC56" i="13"/>
  <c r="BC42" i="13"/>
  <c r="BC54" i="13"/>
  <c r="BC47" i="13"/>
  <c r="AO76" i="13"/>
  <c r="AO78" i="13"/>
  <c r="AO81" i="13"/>
  <c r="R82" i="13"/>
  <c r="R88" i="13"/>
  <c r="R78" i="13"/>
  <c r="R73" i="13"/>
  <c r="R79" i="13"/>
  <c r="R85" i="13"/>
  <c r="AO74" i="13"/>
  <c r="AO72" i="13"/>
  <c r="AO86" i="13"/>
  <c r="R72" i="13"/>
  <c r="AO84" i="13"/>
  <c r="AO87" i="13"/>
  <c r="AO75" i="13"/>
  <c r="R75" i="13"/>
  <c r="R87" i="13"/>
  <c r="R89" i="13"/>
  <c r="AO83" i="13"/>
  <c r="R71" i="13"/>
  <c r="R83" i="13"/>
  <c r="AO88" i="13"/>
  <c r="AT88" i="13" s="1"/>
  <c r="AU88" i="13" s="1"/>
  <c r="R74" i="13"/>
  <c r="BA66" i="13"/>
  <c r="R81" i="13"/>
  <c r="AO89" i="13"/>
  <c r="R84" i="13"/>
  <c r="AO71" i="13"/>
  <c r="R76" i="13"/>
  <c r="AO85" i="13"/>
  <c r="R77" i="13"/>
  <c r="AO79" i="13"/>
  <c r="R86" i="13"/>
  <c r="AO82" i="13"/>
  <c r="AO73" i="13"/>
  <c r="AO77" i="13"/>
  <c r="Q85" i="13"/>
  <c r="Q77" i="13"/>
  <c r="Q78" i="13"/>
  <c r="Q88" i="13"/>
  <c r="Q79" i="13"/>
  <c r="Q71" i="13"/>
  <c r="Q73" i="13"/>
  <c r="Q75" i="13"/>
  <c r="Q82" i="13"/>
  <c r="Q89" i="13"/>
  <c r="Q76" i="13"/>
  <c r="Q74" i="13"/>
  <c r="Q87" i="13"/>
  <c r="Q72" i="13"/>
  <c r="Q84" i="13"/>
  <c r="AQ87" i="13"/>
  <c r="AQ82" i="13"/>
  <c r="AQ84" i="13"/>
  <c r="AQ74" i="13"/>
  <c r="AQ89" i="13"/>
  <c r="Q86" i="13"/>
  <c r="AQ76" i="13"/>
  <c r="AH56" i="13"/>
  <c r="BF55" i="13"/>
  <c r="AH43" i="13"/>
  <c r="BF50" i="13"/>
  <c r="BI50" i="13" s="1"/>
  <c r="BF40" i="13"/>
  <c r="AH52" i="13"/>
  <c r="AH44" i="13"/>
  <c r="BF47" i="13"/>
  <c r="BF48" i="13"/>
  <c r="BF41" i="13"/>
  <c r="BF57" i="13"/>
  <c r="AH55" i="13"/>
  <c r="AH57" i="13"/>
  <c r="BF42" i="13"/>
  <c r="BF44" i="13"/>
  <c r="BF53" i="13"/>
  <c r="BF56" i="13"/>
  <c r="AH42" i="13"/>
  <c r="AH53" i="13"/>
  <c r="AH40" i="13"/>
  <c r="AH48" i="13"/>
  <c r="AH51" i="13"/>
  <c r="BD35" i="13"/>
  <c r="BF54" i="13"/>
  <c r="AH58" i="13"/>
  <c r="AH50" i="13"/>
  <c r="BF45" i="13"/>
  <c r="AH46" i="13"/>
  <c r="BF51" i="13"/>
  <c r="AH45" i="13"/>
  <c r="AH47" i="13"/>
  <c r="BF52" i="13"/>
  <c r="BF46" i="13"/>
  <c r="BF43" i="13"/>
  <c r="AH54" i="13"/>
  <c r="AH41" i="13"/>
  <c r="BF58" i="13"/>
  <c r="AG52" i="13"/>
  <c r="BH58" i="13"/>
  <c r="BH45" i="13"/>
  <c r="AG51" i="13"/>
  <c r="BH44" i="13"/>
  <c r="BH52" i="13"/>
  <c r="BH42" i="13"/>
  <c r="BH51" i="13"/>
  <c r="AG58" i="13"/>
  <c r="AG54" i="13"/>
  <c r="BH54" i="13"/>
  <c r="AG53" i="13"/>
  <c r="AG55" i="13"/>
  <c r="BH47" i="13"/>
  <c r="BH57" i="13"/>
  <c r="AG42" i="13"/>
  <c r="AG47" i="13"/>
  <c r="BH53" i="13"/>
  <c r="AG48" i="13"/>
  <c r="BH41" i="13"/>
  <c r="BH55" i="13"/>
  <c r="BH43" i="13"/>
  <c r="AG43" i="13"/>
  <c r="AG46" i="13"/>
  <c r="AG57" i="13"/>
  <c r="AG56" i="13"/>
  <c r="BH56" i="13"/>
  <c r="BH48" i="13"/>
  <c r="BI48" i="13" s="1"/>
  <c r="BJ48" i="13" s="1"/>
  <c r="AG41" i="13"/>
  <c r="AG44" i="13"/>
  <c r="BH46" i="13"/>
  <c r="AG50" i="13"/>
  <c r="AG40" i="13"/>
  <c r="BH40" i="13"/>
  <c r="AQ86" i="13"/>
  <c r="BC40" i="13"/>
  <c r="AG45" i="13"/>
  <c r="W89" i="13"/>
  <c r="AQ75" i="13"/>
  <c r="AQ51" i="13"/>
  <c r="AB42" i="13"/>
  <c r="Q44" i="13"/>
  <c r="W88" i="13"/>
  <c r="W87" i="13"/>
  <c r="AQ43" i="13"/>
  <c r="AB58" i="13"/>
  <c r="AB53" i="13"/>
  <c r="BC82" i="13"/>
  <c r="BC57" i="13"/>
  <c r="BC53" i="13"/>
  <c r="BA72" i="13"/>
  <c r="BA79" i="13"/>
  <c r="AC71" i="13"/>
  <c r="BA88" i="13"/>
  <c r="BD88" i="13" s="1"/>
  <c r="BE88" i="13" s="1"/>
  <c r="AE21" i="3" s="1"/>
  <c r="BA77" i="13"/>
  <c r="BA85" i="13"/>
  <c r="BA76" i="13"/>
  <c r="BA75" i="13"/>
  <c r="BA82" i="13"/>
  <c r="AC87" i="13"/>
  <c r="BA81" i="13"/>
  <c r="AC74" i="13"/>
  <c r="AC83" i="13"/>
  <c r="BA71" i="13"/>
  <c r="BA83" i="13"/>
  <c r="AC79" i="13"/>
  <c r="AC75" i="13"/>
  <c r="AC72" i="13"/>
  <c r="BC66" i="13"/>
  <c r="AC77" i="13"/>
  <c r="AC76" i="13"/>
  <c r="BA87" i="13"/>
  <c r="BA78" i="13"/>
  <c r="BA86" i="13"/>
  <c r="BA74" i="13"/>
  <c r="AC85" i="13"/>
  <c r="AC84" i="13"/>
  <c r="AC88" i="13"/>
  <c r="AC78" i="13"/>
  <c r="AC81" i="13"/>
  <c r="AC89" i="13"/>
  <c r="BA84" i="13"/>
  <c r="BA73" i="13"/>
  <c r="AC73" i="13"/>
  <c r="BA89" i="13"/>
  <c r="AC82" i="13"/>
  <c r="AC86" i="13"/>
  <c r="BC89" i="13"/>
  <c r="AB85" i="13"/>
  <c r="BC87" i="13"/>
  <c r="BC78" i="13"/>
  <c r="BC71" i="13"/>
  <c r="BD71" i="13" s="1"/>
  <c r="AB83" i="13"/>
  <c r="AB84" i="13"/>
  <c r="AB75" i="13"/>
  <c r="AB81" i="13"/>
  <c r="BC72" i="13"/>
  <c r="AB73" i="13"/>
  <c r="BC79" i="13"/>
  <c r="BC75" i="13"/>
  <c r="BC85" i="13"/>
  <c r="BC83" i="13"/>
  <c r="AB76" i="13"/>
  <c r="AB82" i="13"/>
  <c r="X81" i="13"/>
  <c r="AV88" i="13"/>
  <c r="X72" i="13"/>
  <c r="X89" i="13"/>
  <c r="X73" i="13"/>
  <c r="X74" i="13"/>
  <c r="AV71" i="13"/>
  <c r="X79" i="13"/>
  <c r="AV74" i="13"/>
  <c r="X76" i="13"/>
  <c r="X83" i="13"/>
  <c r="AV79" i="13"/>
  <c r="AV81" i="13"/>
  <c r="X86" i="13"/>
  <c r="AV89" i="13"/>
  <c r="AV78" i="13"/>
  <c r="X87" i="13"/>
  <c r="AV86" i="13"/>
  <c r="AV77" i="13"/>
  <c r="X71" i="13"/>
  <c r="X82" i="13"/>
  <c r="X75" i="13"/>
  <c r="AV84" i="13"/>
  <c r="X84" i="13"/>
  <c r="AV76" i="13"/>
  <c r="X78" i="13"/>
  <c r="AV87" i="13"/>
  <c r="AV73" i="13"/>
  <c r="BB66" i="13"/>
  <c r="X88" i="13"/>
  <c r="AV75" i="13"/>
  <c r="AV82" i="13"/>
  <c r="AV85" i="13"/>
  <c r="X77" i="13"/>
  <c r="X85" i="13"/>
  <c r="AV83" i="13"/>
  <c r="AV72" i="13"/>
  <c r="AX86" i="13"/>
  <c r="AX74" i="13"/>
  <c r="AX85" i="13"/>
  <c r="AX79" i="13"/>
  <c r="AX84" i="13"/>
  <c r="AX88" i="13"/>
  <c r="AX89" i="13"/>
  <c r="AX82" i="13"/>
  <c r="AX72" i="13"/>
  <c r="AX76" i="13"/>
  <c r="AX77" i="13"/>
  <c r="AX75" i="13"/>
  <c r="AX73" i="13"/>
  <c r="AX71" i="13"/>
  <c r="W79" i="13"/>
  <c r="AB79" i="13"/>
  <c r="AX87" i="13"/>
  <c r="BC81" i="13"/>
  <c r="Q56" i="13"/>
  <c r="BC41" i="13"/>
  <c r="AB77" i="13"/>
  <c r="Q41" i="13"/>
  <c r="AB87" i="13"/>
  <c r="Q55" i="13"/>
  <c r="Q50" i="13"/>
  <c r="AQ72" i="13"/>
  <c r="BC58" i="13"/>
  <c r="BC73" i="13"/>
  <c r="AB47" i="13"/>
  <c r="AB88" i="13"/>
  <c r="AX78" i="13"/>
  <c r="AB89" i="13"/>
  <c r="AQ46" i="13"/>
  <c r="AB71" i="13"/>
  <c r="BC86" i="13"/>
  <c r="AE21" i="5"/>
  <c r="AE17" i="5"/>
  <c r="AE5" i="5"/>
  <c r="AE22" i="5"/>
  <c r="L9" i="15"/>
  <c r="AV52" i="13"/>
  <c r="AV50" i="13"/>
  <c r="AY50" i="13" s="1"/>
  <c r="X40" i="13"/>
  <c r="AV56" i="13"/>
  <c r="AV46" i="13"/>
  <c r="X47" i="13"/>
  <c r="AV45" i="13"/>
  <c r="AV54" i="13"/>
  <c r="X51" i="13"/>
  <c r="AV40" i="13"/>
  <c r="X44" i="13"/>
  <c r="BB35" i="13"/>
  <c r="X43" i="13"/>
  <c r="X46" i="13"/>
  <c r="X57" i="13"/>
  <c r="X52" i="13"/>
  <c r="X45" i="13"/>
  <c r="X55" i="13"/>
  <c r="AX52" i="13"/>
  <c r="W45" i="13"/>
  <c r="AX47" i="13"/>
  <c r="AV53" i="13"/>
  <c r="X50" i="13"/>
  <c r="AV43" i="13"/>
  <c r="X42" i="13"/>
  <c r="AV55" i="13"/>
  <c r="AV42" i="13"/>
  <c r="AV48" i="13"/>
  <c r="AV44" i="13"/>
  <c r="AV47" i="13"/>
  <c r="X54" i="13"/>
  <c r="X58" i="13"/>
  <c r="X48" i="13"/>
  <c r="AV57" i="13"/>
  <c r="AV58" i="13"/>
  <c r="AV51" i="13"/>
  <c r="X53" i="13"/>
  <c r="X56" i="13"/>
  <c r="X41" i="13"/>
  <c r="AV41" i="13"/>
  <c r="AX43" i="13"/>
  <c r="W42" i="13"/>
  <c r="W53" i="13"/>
  <c r="AX54" i="13"/>
  <c r="AX45" i="13"/>
  <c r="W51" i="13"/>
  <c r="AX58" i="13"/>
  <c r="W41" i="13"/>
  <c r="W43" i="13"/>
  <c r="AX48" i="13"/>
  <c r="AX42" i="13"/>
  <c r="AY42" i="13" s="1"/>
  <c r="AZ42" i="13" s="1"/>
  <c r="W56" i="13"/>
  <c r="W44" i="13"/>
  <c r="W58" i="13"/>
  <c r="W47" i="13"/>
  <c r="W46" i="13"/>
  <c r="W55" i="13"/>
  <c r="W54" i="13"/>
  <c r="AX53" i="13"/>
  <c r="W57" i="13"/>
  <c r="AX44" i="13"/>
  <c r="AY44" i="13" s="1"/>
  <c r="AZ44" i="13" s="1"/>
  <c r="AX46" i="13"/>
  <c r="W52" i="13"/>
  <c r="AX55" i="13"/>
  <c r="W48" i="13"/>
  <c r="AX56" i="13"/>
  <c r="AX51" i="13"/>
  <c r="W40" i="13"/>
  <c r="AX40" i="13"/>
  <c r="W50" i="13"/>
  <c r="AX41" i="13"/>
  <c r="AX57" i="13"/>
  <c r="AX83" i="13"/>
  <c r="W86" i="13"/>
  <c r="W74" i="13"/>
  <c r="BC77" i="13"/>
  <c r="W84" i="13"/>
  <c r="W73" i="13"/>
  <c r="Q45" i="13"/>
  <c r="K15" i="15"/>
  <c r="Q52" i="13"/>
  <c r="AB78" i="13"/>
  <c r="W76" i="13"/>
  <c r="BC84" i="13"/>
  <c r="AG19" i="13"/>
  <c r="AQ71" i="13"/>
  <c r="Q46" i="13"/>
  <c r="P15" i="15"/>
  <c r="P9" i="15"/>
  <c r="AQ85" i="13"/>
  <c r="BH19" i="13"/>
  <c r="J15" i="15"/>
  <c r="Q15" i="15"/>
  <c r="O15" i="15"/>
  <c r="N15" i="15"/>
  <c r="J9" i="15"/>
  <c r="Q9" i="15"/>
  <c r="O9" i="15"/>
  <c r="N9" i="15"/>
  <c r="M15" i="15"/>
  <c r="BD75" i="13" l="1"/>
  <c r="BE75" i="13" s="1"/>
  <c r="AE8" i="3" s="1"/>
  <c r="AT71" i="13"/>
  <c r="AT44" i="13"/>
  <c r="AU44" i="13" s="1"/>
  <c r="BI53" i="13"/>
  <c r="BJ53" i="13" s="1"/>
  <c r="BI52" i="13"/>
  <c r="BJ52" i="13" s="1"/>
  <c r="BD87" i="13"/>
  <c r="BE87" i="13" s="1"/>
  <c r="AE20" i="3" s="1"/>
  <c r="BI12" i="13"/>
  <c r="BJ12" i="13" s="1"/>
  <c r="AY79" i="13"/>
  <c r="AZ79" i="13" s="1"/>
  <c r="BD46" i="13"/>
  <c r="BE46" i="13" s="1"/>
  <c r="BI44" i="13"/>
  <c r="BJ44" i="13" s="1"/>
  <c r="BI15" i="13"/>
  <c r="BJ15" i="13" s="1"/>
  <c r="Z56" i="13"/>
  <c r="AA56" i="13" s="1"/>
  <c r="AK25" i="13"/>
  <c r="AL25" i="13" s="1"/>
  <c r="AT82" i="13"/>
  <c r="AU82" i="13" s="1"/>
  <c r="AY45" i="13"/>
  <c r="AZ45" i="13" s="1"/>
  <c r="BD72" i="13"/>
  <c r="BE72" i="13" s="1"/>
  <c r="AE5" i="3" s="1"/>
  <c r="AK11" i="13"/>
  <c r="AL11" i="13" s="1"/>
  <c r="AY89" i="13"/>
  <c r="AZ89" i="13" s="1"/>
  <c r="U73" i="13"/>
  <c r="V73" i="13" s="1"/>
  <c r="AK42" i="13"/>
  <c r="AL42" i="13" s="1"/>
  <c r="AT40" i="13"/>
  <c r="AU40" i="13" s="1"/>
  <c r="BI16" i="13"/>
  <c r="BJ16" i="13" s="1"/>
  <c r="AY52" i="13"/>
  <c r="AZ52" i="13" s="1"/>
  <c r="AY76" i="13"/>
  <c r="AZ76" i="13" s="1"/>
  <c r="BI56" i="13"/>
  <c r="BJ56" i="13" s="1"/>
  <c r="BI42" i="13"/>
  <c r="BJ42" i="13" s="1"/>
  <c r="AT84" i="13"/>
  <c r="AU84" i="13" s="1"/>
  <c r="AT54" i="13"/>
  <c r="AU54" i="13" s="1"/>
  <c r="AY46" i="13"/>
  <c r="AZ46" i="13" s="1"/>
  <c r="K21" i="15"/>
  <c r="K24" i="15" s="1"/>
  <c r="F8" i="25" s="1"/>
  <c r="M21" i="15"/>
  <c r="M27" i="15" s="1"/>
  <c r="K55" i="11" s="1"/>
  <c r="U40" i="13"/>
  <c r="V40" i="13" s="1"/>
  <c r="AT81" i="13"/>
  <c r="AU81" i="13" s="1"/>
  <c r="AT79" i="13"/>
  <c r="AU79" i="13" s="1"/>
  <c r="BI19" i="13"/>
  <c r="BJ19" i="13" s="1"/>
  <c r="Q21" i="15"/>
  <c r="Q27" i="15" s="1"/>
  <c r="O55" i="11" s="1"/>
  <c r="AT52" i="13"/>
  <c r="AU52" i="13" s="1"/>
  <c r="BD89" i="13"/>
  <c r="BE89" i="13" s="1"/>
  <c r="AE22" i="3" s="1"/>
  <c r="AE89" i="13"/>
  <c r="AF89" i="13" s="1"/>
  <c r="AC6" i="5"/>
  <c r="BI46" i="13"/>
  <c r="BJ46" i="13" s="1"/>
  <c r="AT46" i="13"/>
  <c r="AU46" i="13" s="1"/>
  <c r="AY83" i="13"/>
  <c r="AZ83" i="13" s="1"/>
  <c r="U55" i="13"/>
  <c r="V55" i="13" s="1"/>
  <c r="BD81" i="13"/>
  <c r="BE81" i="13" s="1"/>
  <c r="J87" i="17"/>
  <c r="AC22" i="5"/>
  <c r="AE87" i="13"/>
  <c r="AF87" i="13" s="1"/>
  <c r="BD79" i="13"/>
  <c r="BE79" i="13" s="1"/>
  <c r="AE12" i="3" s="1"/>
  <c r="AK44" i="13"/>
  <c r="AL44" i="13" s="1"/>
  <c r="Y20" i="5"/>
  <c r="AT73" i="13"/>
  <c r="AU73" i="13" s="1"/>
  <c r="Z76" i="13"/>
  <c r="AA76" i="13" s="1"/>
  <c r="BD84" i="13"/>
  <c r="BE84" i="13" s="1"/>
  <c r="AE17" i="3" s="1"/>
  <c r="AE78" i="13"/>
  <c r="AF78" i="13" s="1"/>
  <c r="J76" i="17"/>
  <c r="J79" i="17"/>
  <c r="AA6" i="5"/>
  <c r="U41" i="13"/>
  <c r="V41" i="13" s="1"/>
  <c r="J135" i="17"/>
  <c r="J130" i="17"/>
  <c r="Y12" i="5"/>
  <c r="AT43" i="13"/>
  <c r="AU43" i="13" s="1"/>
  <c r="AE42" i="13"/>
  <c r="AF42" i="13" s="1"/>
  <c r="U87" i="13"/>
  <c r="V87" i="13" s="1"/>
  <c r="U85" i="13"/>
  <c r="V85" i="13" s="1"/>
  <c r="BD55" i="13"/>
  <c r="BE55" i="13" s="1"/>
  <c r="AE57" i="13"/>
  <c r="AF57" i="13" s="1"/>
  <c r="AE54" i="13"/>
  <c r="AF54" i="13" s="1"/>
  <c r="AE52" i="13"/>
  <c r="AF52" i="13" s="1"/>
  <c r="AE48" i="13"/>
  <c r="AF48" i="13" s="1"/>
  <c r="AE41" i="13"/>
  <c r="AF41" i="13" s="1"/>
  <c r="U42" i="13"/>
  <c r="V42" i="13" s="1"/>
  <c r="AC8" i="5"/>
  <c r="AC5" i="5"/>
  <c r="BI10" i="13"/>
  <c r="BJ10" i="13" s="1"/>
  <c r="BI9" i="13"/>
  <c r="BI23" i="13"/>
  <c r="BJ23" i="13" s="1"/>
  <c r="AK23" i="13"/>
  <c r="AL23" i="13" s="1"/>
  <c r="U46" i="13"/>
  <c r="V46" i="13" s="1"/>
  <c r="L21" i="15"/>
  <c r="L27" i="15" s="1"/>
  <c r="J55" i="11" s="1"/>
  <c r="BD53" i="13"/>
  <c r="BE53" i="13" s="1"/>
  <c r="AT51" i="13"/>
  <c r="AU51" i="13" s="1"/>
  <c r="AT86" i="13"/>
  <c r="AU86" i="13" s="1"/>
  <c r="AK43" i="13"/>
  <c r="AL43" i="13" s="1"/>
  <c r="BD48" i="13"/>
  <c r="BE48" i="13" s="1"/>
  <c r="AA12" i="3" s="1"/>
  <c r="AT42" i="13"/>
  <c r="AU42" i="13" s="1"/>
  <c r="Y6" i="3" s="1"/>
  <c r="AT41" i="13"/>
  <c r="AU41" i="13" s="1"/>
  <c r="BI25" i="13"/>
  <c r="BJ25" i="13" s="1"/>
  <c r="BI17" i="13"/>
  <c r="BJ17" i="13" s="1"/>
  <c r="BI22" i="13"/>
  <c r="BJ22" i="13" s="1"/>
  <c r="AK20" i="13"/>
  <c r="AL20" i="13" s="1"/>
  <c r="AK16" i="13"/>
  <c r="AL16" i="13" s="1"/>
  <c r="AY51" i="13"/>
  <c r="AZ51" i="13" s="1"/>
  <c r="AY53" i="13"/>
  <c r="AZ53" i="13" s="1"/>
  <c r="AE16" i="5"/>
  <c r="AY85" i="13"/>
  <c r="AZ85" i="13" s="1"/>
  <c r="AK54" i="13"/>
  <c r="AL54" i="13" s="1"/>
  <c r="U76" i="13"/>
  <c r="V76" i="13" s="1"/>
  <c r="U78" i="13"/>
  <c r="V78" i="13" s="1"/>
  <c r="U83" i="13"/>
  <c r="V83" i="13" s="1"/>
  <c r="BD52" i="13"/>
  <c r="BE52" i="13" s="1"/>
  <c r="BI24" i="13"/>
  <c r="BJ24" i="13" s="1"/>
  <c r="AK15" i="13"/>
  <c r="AL15" i="13" s="1"/>
  <c r="AY54" i="13"/>
  <c r="AZ54" i="13" s="1"/>
  <c r="AE82" i="13"/>
  <c r="AF82" i="13" s="1"/>
  <c r="AE45" i="13"/>
  <c r="AF45" i="13" s="1"/>
  <c r="AE43" i="13"/>
  <c r="AF43" i="13" s="1"/>
  <c r="U47" i="13"/>
  <c r="V47" i="13" s="1"/>
  <c r="BI20" i="13"/>
  <c r="BJ20" i="13" s="1"/>
  <c r="AT85" i="13"/>
  <c r="AU85" i="13" s="1"/>
  <c r="AA11" i="5"/>
  <c r="AY41" i="13"/>
  <c r="AZ41" i="13" s="1"/>
  <c r="Z47" i="13"/>
  <c r="AA47" i="13" s="1"/>
  <c r="Z53" i="13"/>
  <c r="AA53" i="13" s="1"/>
  <c r="V76" i="17"/>
  <c r="R90" i="17"/>
  <c r="Z79" i="13"/>
  <c r="AA79" i="13" s="1"/>
  <c r="Z82" i="13"/>
  <c r="AA82" i="13" s="1"/>
  <c r="AE75" i="13"/>
  <c r="AF75" i="13" s="1"/>
  <c r="BD78" i="13"/>
  <c r="BE78" i="13" s="1"/>
  <c r="AE11" i="3" s="1"/>
  <c r="BI40" i="13"/>
  <c r="BJ40" i="13" s="1"/>
  <c r="AK56" i="13"/>
  <c r="AL56" i="13" s="1"/>
  <c r="BI47" i="13"/>
  <c r="BJ47" i="13" s="1"/>
  <c r="AK9" i="13"/>
  <c r="AL9" i="13" s="1"/>
  <c r="BD77" i="13"/>
  <c r="BE77" i="13" s="1"/>
  <c r="AE10" i="3" s="1"/>
  <c r="Z86" i="13"/>
  <c r="AA86" i="13" s="1"/>
  <c r="R135" i="17"/>
  <c r="AA22" i="5"/>
  <c r="BD73" i="13"/>
  <c r="BE73" i="13" s="1"/>
  <c r="AE6" i="3" s="1"/>
  <c r="U56" i="13"/>
  <c r="V56" i="13" s="1"/>
  <c r="F127" i="17"/>
  <c r="Y6" i="5"/>
  <c r="AA16" i="5"/>
  <c r="BD40" i="13"/>
  <c r="BE40" i="13" s="1"/>
  <c r="AK40" i="13"/>
  <c r="AL40" i="13" s="1"/>
  <c r="AT78" i="13"/>
  <c r="AU78" i="13" s="1"/>
  <c r="U43" i="13"/>
  <c r="V43" i="13" s="1"/>
  <c r="BI11" i="13"/>
  <c r="BJ11" i="13" s="1"/>
  <c r="AK12" i="13"/>
  <c r="AL12" i="13" s="1"/>
  <c r="N21" i="15"/>
  <c r="Z73" i="13"/>
  <c r="AA73" i="13" s="1"/>
  <c r="Z84" i="13"/>
  <c r="AA84" i="13" s="1"/>
  <c r="Z74" i="13"/>
  <c r="AA74" i="13" s="1"/>
  <c r="F81" i="17"/>
  <c r="F88" i="17"/>
  <c r="AY78" i="13"/>
  <c r="AZ78" i="13" s="1"/>
  <c r="BD58" i="13"/>
  <c r="BE58" i="13" s="1"/>
  <c r="AE77" i="13"/>
  <c r="AF77" i="13" s="1"/>
  <c r="F132" i="17"/>
  <c r="J137" i="17"/>
  <c r="V89" i="17"/>
  <c r="AE53" i="13"/>
  <c r="AF53" i="13" s="1"/>
  <c r="BD47" i="13"/>
  <c r="BE47" i="13" s="1"/>
  <c r="BD50" i="13"/>
  <c r="BE50" i="13" s="1"/>
  <c r="BD45" i="13"/>
  <c r="BE45" i="13" s="1"/>
  <c r="AT58" i="13"/>
  <c r="AU58" i="13" s="1"/>
  <c r="U53" i="13"/>
  <c r="V53" i="13" s="1"/>
  <c r="AT53" i="13"/>
  <c r="AU53" i="13" s="1"/>
  <c r="BI14" i="13"/>
  <c r="BJ14" i="13" s="1"/>
  <c r="AK21" i="13"/>
  <c r="AL21" i="13" s="1"/>
  <c r="AK24" i="13"/>
  <c r="AL24" i="13" s="1"/>
  <c r="AK27" i="13"/>
  <c r="AL27" i="13" s="1"/>
  <c r="Z40" i="13"/>
  <c r="AA40" i="13" s="1"/>
  <c r="AY55" i="13"/>
  <c r="AZ55" i="13" s="1"/>
  <c r="Z57" i="13"/>
  <c r="AA57" i="13" s="1"/>
  <c r="AE6" i="5"/>
  <c r="AE10" i="5"/>
  <c r="AA15" i="5"/>
  <c r="F77" i="17"/>
  <c r="AE88" i="13"/>
  <c r="AF88" i="13" s="1"/>
  <c r="AT72" i="13"/>
  <c r="AU72" i="13" s="1"/>
  <c r="BD41" i="13"/>
  <c r="BE41" i="13" s="1"/>
  <c r="AY87" i="13"/>
  <c r="AZ87" i="13" s="1"/>
  <c r="Y9" i="5"/>
  <c r="AY75" i="13"/>
  <c r="AZ75" i="13" s="1"/>
  <c r="AY82" i="13"/>
  <c r="AZ82" i="13" s="1"/>
  <c r="BD57" i="13"/>
  <c r="BE57" i="13" s="1"/>
  <c r="Z88" i="13"/>
  <c r="AA88" i="13" s="1"/>
  <c r="AK45" i="13"/>
  <c r="AL45" i="13" s="1"/>
  <c r="AK48" i="13"/>
  <c r="AL48" i="13" s="1"/>
  <c r="BI57" i="13"/>
  <c r="BJ57" i="13" s="1"/>
  <c r="BI54" i="13"/>
  <c r="BJ54" i="13" s="1"/>
  <c r="BI45" i="13"/>
  <c r="BJ45" i="13" s="1"/>
  <c r="AT89" i="13"/>
  <c r="AU89" i="13" s="1"/>
  <c r="AT87" i="13"/>
  <c r="AU87" i="13" s="1"/>
  <c r="U74" i="13"/>
  <c r="V74" i="13" s="1"/>
  <c r="U75" i="13"/>
  <c r="V75" i="13" s="1"/>
  <c r="U88" i="13"/>
  <c r="V88" i="13" s="1"/>
  <c r="BD54" i="13"/>
  <c r="BE54" i="13" s="1"/>
  <c r="AE44" i="13"/>
  <c r="AF44" i="13" s="1"/>
  <c r="AT55" i="13"/>
  <c r="AU55" i="13" s="1"/>
  <c r="AC15" i="5"/>
  <c r="AK26" i="13"/>
  <c r="AL26" i="13" s="1"/>
  <c r="BI13" i="13"/>
  <c r="BJ13" i="13" s="1"/>
  <c r="V88" i="17"/>
  <c r="U52" i="13"/>
  <c r="V52" i="13" s="1"/>
  <c r="Z52" i="13"/>
  <c r="AA52" i="13" s="1"/>
  <c r="AY58" i="13"/>
  <c r="AZ58" i="13" s="1"/>
  <c r="AE9" i="5"/>
  <c r="BD86" i="13"/>
  <c r="BE86" i="13" s="1"/>
  <c r="AE19" i="3" s="1"/>
  <c r="AE47" i="13"/>
  <c r="AF47" i="13" s="1"/>
  <c r="U50" i="13"/>
  <c r="V50" i="13" s="1"/>
  <c r="AY77" i="13"/>
  <c r="AZ77" i="13" s="1"/>
  <c r="AE76" i="13"/>
  <c r="AF76" i="13" s="1"/>
  <c r="BD82" i="13"/>
  <c r="BE82" i="13" s="1"/>
  <c r="AE15" i="3" s="1"/>
  <c r="BI43" i="13"/>
  <c r="BJ43" i="13" s="1"/>
  <c r="BI58" i="13"/>
  <c r="BJ58" i="13" s="1"/>
  <c r="BD42" i="13"/>
  <c r="BE42" i="13" s="1"/>
  <c r="AE50" i="13"/>
  <c r="AF50" i="13" s="1"/>
  <c r="U48" i="13"/>
  <c r="V48" i="13" s="1"/>
  <c r="BI21" i="13"/>
  <c r="BJ21" i="13" s="1"/>
  <c r="AK14" i="13"/>
  <c r="AL14" i="13" s="1"/>
  <c r="BI27" i="13"/>
  <c r="BJ27" i="13" s="1"/>
  <c r="AK13" i="13"/>
  <c r="AL13" i="13" s="1"/>
  <c r="AK19" i="13"/>
  <c r="AL19" i="13" s="1"/>
  <c r="U45" i="13"/>
  <c r="V45" i="13" s="1"/>
  <c r="AY56" i="13"/>
  <c r="AZ56" i="13" s="1"/>
  <c r="Y20" i="3" s="1"/>
  <c r="AE71" i="13"/>
  <c r="AF71" i="13" s="1"/>
  <c r="V78" i="17"/>
  <c r="V86" i="17"/>
  <c r="R84" i="17"/>
  <c r="V75" i="17"/>
  <c r="V80" i="17"/>
  <c r="AY88" i="13"/>
  <c r="AZ88" i="13" s="1"/>
  <c r="AC21" i="3" s="1"/>
  <c r="AY74" i="13"/>
  <c r="AZ74" i="13" s="1"/>
  <c r="BD83" i="13"/>
  <c r="BE83" i="13" s="1"/>
  <c r="AE16" i="3" s="1"/>
  <c r="AE73" i="13"/>
  <c r="AF73" i="13" s="1"/>
  <c r="AE58" i="13"/>
  <c r="AF58" i="13" s="1"/>
  <c r="U44" i="13"/>
  <c r="V44" i="13" s="1"/>
  <c r="BI55" i="13"/>
  <c r="BJ55" i="13" s="1"/>
  <c r="AK47" i="13"/>
  <c r="AL47" i="13" s="1"/>
  <c r="AK55" i="13"/>
  <c r="AL55" i="13" s="1"/>
  <c r="U81" i="13"/>
  <c r="V81" i="13" s="1"/>
  <c r="AE40" i="13"/>
  <c r="AF40" i="13" s="1"/>
  <c r="U57" i="13"/>
  <c r="V57" i="13" s="1"/>
  <c r="U54" i="13"/>
  <c r="V54" i="13" s="1"/>
  <c r="BI26" i="13"/>
  <c r="BJ26" i="13" s="1"/>
  <c r="AK10" i="13"/>
  <c r="AL10" i="13" s="1"/>
  <c r="AK22" i="13"/>
  <c r="AL22" i="13" s="1"/>
  <c r="AZ50" i="13"/>
  <c r="BJ50" i="13"/>
  <c r="AA9" i="5"/>
  <c r="AE8" i="5"/>
  <c r="AE74" i="13"/>
  <c r="AF74" i="13" s="1"/>
  <c r="AE55" i="13"/>
  <c r="AF55" i="13" s="1"/>
  <c r="AT83" i="13"/>
  <c r="AU83" i="13" s="1"/>
  <c r="AE72" i="13"/>
  <c r="AF72" i="13" s="1"/>
  <c r="Z77" i="13"/>
  <c r="AA77" i="13" s="1"/>
  <c r="Z50" i="13"/>
  <c r="AA50" i="13" s="1"/>
  <c r="Z54" i="13"/>
  <c r="AA54" i="13" s="1"/>
  <c r="Z58" i="13"/>
  <c r="AA58" i="13" s="1"/>
  <c r="AY48" i="13"/>
  <c r="AZ48" i="13" s="1"/>
  <c r="Y12" i="3" s="1"/>
  <c r="Z51" i="13"/>
  <c r="AA51" i="13" s="1"/>
  <c r="Z42" i="13"/>
  <c r="AA42" i="13" s="1"/>
  <c r="AC20" i="5"/>
  <c r="AE79" i="13"/>
  <c r="AF79" i="13" s="1"/>
  <c r="AY71" i="13"/>
  <c r="AE84" i="13"/>
  <c r="AF84" i="13" s="1"/>
  <c r="Z87" i="13"/>
  <c r="AA87" i="13" s="1"/>
  <c r="AK41" i="13"/>
  <c r="AL41" i="13" s="1"/>
  <c r="AK57" i="13"/>
  <c r="AL57" i="13" s="1"/>
  <c r="AK58" i="13"/>
  <c r="AL58" i="13" s="1"/>
  <c r="AK52" i="13"/>
  <c r="AL52" i="13" s="1"/>
  <c r="AT74" i="13"/>
  <c r="AU74" i="13" s="1"/>
  <c r="U84" i="13"/>
  <c r="V84" i="13" s="1"/>
  <c r="AE20" i="5"/>
  <c r="AE56" i="13"/>
  <c r="AF56" i="13" s="1"/>
  <c r="BD43" i="13"/>
  <c r="BE43" i="13" s="1"/>
  <c r="Z75" i="13"/>
  <c r="AA75" i="13" s="1"/>
  <c r="Z71" i="13"/>
  <c r="AA71" i="13" s="1"/>
  <c r="AC10" i="5"/>
  <c r="AT77" i="13"/>
  <c r="AU77" i="13" s="1"/>
  <c r="AE86" i="13"/>
  <c r="AF86" i="13" s="1"/>
  <c r="Z81" i="13"/>
  <c r="AA81" i="13" s="1"/>
  <c r="AY81" i="13"/>
  <c r="J21" i="15"/>
  <c r="AY40" i="13"/>
  <c r="Z48" i="13"/>
  <c r="AA48" i="13" s="1"/>
  <c r="Z55" i="13"/>
  <c r="AA55" i="13" s="1"/>
  <c r="Z44" i="13"/>
  <c r="AA44" i="13" s="1"/>
  <c r="Z43" i="13"/>
  <c r="AA43" i="13" s="1"/>
  <c r="AY43" i="13"/>
  <c r="AZ43" i="13" s="1"/>
  <c r="AY47" i="13"/>
  <c r="AZ47" i="13" s="1"/>
  <c r="AE19" i="5"/>
  <c r="AE7" i="5"/>
  <c r="AE18" i="5"/>
  <c r="AE12" i="5"/>
  <c r="AA18" i="5"/>
  <c r="AC17" i="5"/>
  <c r="AA20" i="5"/>
  <c r="AA19" i="5"/>
  <c r="AY73" i="13"/>
  <c r="AZ73" i="13" s="1"/>
  <c r="AY72" i="13"/>
  <c r="AZ72" i="13" s="1"/>
  <c r="AY84" i="13"/>
  <c r="AZ84" i="13" s="1"/>
  <c r="AY86" i="13"/>
  <c r="AZ86" i="13" s="1"/>
  <c r="BD85" i="13"/>
  <c r="BE85" i="13" s="1"/>
  <c r="AE18" i="3" s="1"/>
  <c r="AE83" i="13"/>
  <c r="AF83" i="13" s="1"/>
  <c r="AE85" i="13"/>
  <c r="AF85" i="13" s="1"/>
  <c r="AT75" i="13"/>
  <c r="AU75" i="13" s="1"/>
  <c r="AE11" i="5"/>
  <c r="AK50" i="13"/>
  <c r="AL50" i="13" s="1"/>
  <c r="AK46" i="13"/>
  <c r="AL46" i="13" s="1"/>
  <c r="BI41" i="13"/>
  <c r="BJ41" i="13" s="1"/>
  <c r="AK53" i="13"/>
  <c r="AL53" i="13" s="1"/>
  <c r="BI51" i="13"/>
  <c r="BJ51" i="13" s="1"/>
  <c r="AK51" i="13"/>
  <c r="AL51" i="13" s="1"/>
  <c r="AT76" i="13"/>
  <c r="AU76" i="13" s="1"/>
  <c r="U72" i="13"/>
  <c r="V72" i="13" s="1"/>
  <c r="U89" i="13"/>
  <c r="V89" i="13" s="1"/>
  <c r="U71" i="13"/>
  <c r="V71" i="13" s="1"/>
  <c r="O4" i="26" s="1"/>
  <c r="U32" i="17" s="1"/>
  <c r="U77" i="13"/>
  <c r="V77" i="13" s="1"/>
  <c r="BD56" i="13"/>
  <c r="BE56" i="13" s="1"/>
  <c r="BD51" i="13"/>
  <c r="BE51" i="13" s="1"/>
  <c r="AE46" i="13"/>
  <c r="AF46" i="13" s="1"/>
  <c r="BD44" i="13"/>
  <c r="BE44" i="13" s="1"/>
  <c r="AE51" i="13"/>
  <c r="AF51" i="13" s="1"/>
  <c r="Z83" i="13"/>
  <c r="AA83" i="13" s="1"/>
  <c r="AT50" i="13"/>
  <c r="Y8" i="3"/>
  <c r="AT47" i="13"/>
  <c r="AU47" i="13" s="1"/>
  <c r="AT45" i="13"/>
  <c r="AU45" i="13" s="1"/>
  <c r="AC18" i="5"/>
  <c r="AK17" i="13"/>
  <c r="AL17" i="13" s="1"/>
  <c r="U51" i="13"/>
  <c r="V51" i="13" s="1"/>
  <c r="Z78" i="13"/>
  <c r="AA78" i="13" s="1"/>
  <c r="BD76" i="13"/>
  <c r="BE76" i="13" s="1"/>
  <c r="AE9" i="3" s="1"/>
  <c r="O21" i="15"/>
  <c r="P21" i="15"/>
  <c r="AU71" i="13"/>
  <c r="AY57" i="13"/>
  <c r="AZ57" i="13" s="1"/>
  <c r="Z46" i="13"/>
  <c r="AA46" i="13" s="1"/>
  <c r="Z41" i="13"/>
  <c r="AA41" i="13" s="1"/>
  <c r="Z45" i="13"/>
  <c r="AA45" i="13" s="1"/>
  <c r="AE15" i="5"/>
  <c r="J75" i="17"/>
  <c r="F75" i="17"/>
  <c r="F131" i="17"/>
  <c r="J131" i="17"/>
  <c r="Y16" i="5"/>
  <c r="AE81" i="13"/>
  <c r="AF81" i="13" s="1"/>
  <c r="R14" i="26" s="1"/>
  <c r="I16" i="17" s="1"/>
  <c r="BE71" i="13"/>
  <c r="Z89" i="13"/>
  <c r="AA89" i="13" s="1"/>
  <c r="U86" i="13"/>
  <c r="V86" i="13" s="1"/>
  <c r="U82" i="13"/>
  <c r="V82" i="13" s="1"/>
  <c r="U79" i="13"/>
  <c r="V79" i="13" s="1"/>
  <c r="O12" i="26" s="1"/>
  <c r="U40" i="17" s="1"/>
  <c r="AT57" i="13"/>
  <c r="AU57" i="13" s="1"/>
  <c r="BD74" i="13"/>
  <c r="BE74" i="13" s="1"/>
  <c r="AE7" i="3" s="1"/>
  <c r="Z72" i="13"/>
  <c r="AA72" i="13" s="1"/>
  <c r="Z85" i="13"/>
  <c r="AA85" i="13" s="1"/>
  <c r="U58" i="13"/>
  <c r="V58" i="13" s="1"/>
  <c r="AC22" i="3" l="1"/>
  <c r="AC15" i="3"/>
  <c r="AA17" i="3"/>
  <c r="I20" i="26"/>
  <c r="I47" i="17" s="1"/>
  <c r="O9" i="26"/>
  <c r="U37" i="17" s="1"/>
  <c r="L7" i="26"/>
  <c r="G35" i="17" s="1"/>
  <c r="AA16" i="3"/>
  <c r="I15" i="26"/>
  <c r="I42" i="17" s="1"/>
  <c r="Y18" i="3"/>
  <c r="O17" i="26"/>
  <c r="U44" i="17" s="1"/>
  <c r="O19" i="26"/>
  <c r="U46" i="17" s="1"/>
  <c r="L15" i="26"/>
  <c r="G42" i="17" s="1"/>
  <c r="O22" i="26"/>
  <c r="U49" i="17" s="1"/>
  <c r="I17" i="26"/>
  <c r="I44" i="17" s="1"/>
  <c r="O21" i="26"/>
  <c r="U48" i="17" s="1"/>
  <c r="L22" i="26"/>
  <c r="G49" i="17" s="1"/>
  <c r="L17" i="26"/>
  <c r="G44" i="17" s="1"/>
  <c r="L18" i="26"/>
  <c r="G45" i="17" s="1"/>
  <c r="O20" i="26"/>
  <c r="I11" i="26"/>
  <c r="I39" i="17" s="1"/>
  <c r="O15" i="26"/>
  <c r="U42" i="17" s="1"/>
  <c r="I14" i="26"/>
  <c r="I41" i="17" s="1"/>
  <c r="I16" i="26"/>
  <c r="I43" i="17" s="1"/>
  <c r="I7" i="26"/>
  <c r="I35" i="17" s="1"/>
  <c r="L4" i="26"/>
  <c r="G32" i="17" s="1"/>
  <c r="O7" i="26"/>
  <c r="U35" i="17" s="1"/>
  <c r="I22" i="26"/>
  <c r="I49" i="17" s="1"/>
  <c r="O10" i="26"/>
  <c r="U38" i="17" s="1"/>
  <c r="I18" i="26"/>
  <c r="I45" i="17" s="1"/>
  <c r="I12" i="26"/>
  <c r="I40" i="17" s="1"/>
  <c r="I10" i="26"/>
  <c r="I38" i="17" s="1"/>
  <c r="I5" i="26"/>
  <c r="I33" i="17" s="1"/>
  <c r="I21" i="26"/>
  <c r="I48" i="17" s="1"/>
  <c r="I8" i="26"/>
  <c r="I36" i="17" s="1"/>
  <c r="I9" i="26"/>
  <c r="I37" i="17" s="1"/>
  <c r="I6" i="26"/>
  <c r="I34" i="17" s="1"/>
  <c r="I19" i="26"/>
  <c r="I46" i="17" s="1"/>
  <c r="R15" i="26"/>
  <c r="R12" i="26"/>
  <c r="R6" i="26"/>
  <c r="I9" i="17" s="1"/>
  <c r="R9" i="26"/>
  <c r="R10" i="26"/>
  <c r="R7" i="26"/>
  <c r="I10" i="17" s="1"/>
  <c r="R4" i="26"/>
  <c r="R8" i="26"/>
  <c r="I11" i="17" s="1"/>
  <c r="R18" i="26"/>
  <c r="R21" i="26"/>
  <c r="I23" i="17" s="1"/>
  <c r="R16" i="26"/>
  <c r="I18" i="17" s="1"/>
  <c r="R19" i="26"/>
  <c r="I21" i="17" s="1"/>
  <c r="R17" i="26"/>
  <c r="I19" i="17" s="1"/>
  <c r="R5" i="26"/>
  <c r="I8" i="17" s="1"/>
  <c r="R11" i="26"/>
  <c r="I14" i="17" s="1"/>
  <c r="R20" i="26"/>
  <c r="I22" i="17" s="1"/>
  <c r="R22" i="26"/>
  <c r="I24" i="17" s="1"/>
  <c r="L19" i="26"/>
  <c r="G46" i="17" s="1"/>
  <c r="L5" i="26"/>
  <c r="G33" i="17" s="1"/>
  <c r="L21" i="26"/>
  <c r="G48" i="17" s="1"/>
  <c r="L10" i="26"/>
  <c r="G38" i="17" s="1"/>
  <c r="L20" i="26"/>
  <c r="G47" i="17" s="1"/>
  <c r="L11" i="26"/>
  <c r="G39" i="17" s="1"/>
  <c r="L8" i="26"/>
  <c r="G36" i="17" s="1"/>
  <c r="L12" i="26"/>
  <c r="G40" i="17" s="1"/>
  <c r="L14" i="26"/>
  <c r="G41" i="17" s="1"/>
  <c r="L9" i="26"/>
  <c r="G37" i="17" s="1"/>
  <c r="L16" i="26"/>
  <c r="G43" i="17" s="1"/>
  <c r="L6" i="26"/>
  <c r="G34" i="17" s="1"/>
  <c r="O11" i="26"/>
  <c r="O5" i="26"/>
  <c r="U33" i="17" s="1"/>
  <c r="O8" i="26"/>
  <c r="U36" i="17" s="1"/>
  <c r="O14" i="26"/>
  <c r="U41" i="17" s="1"/>
  <c r="O16" i="26"/>
  <c r="U43" i="17" s="1"/>
  <c r="O18" i="26"/>
  <c r="U45" i="17" s="1"/>
  <c r="O6" i="26"/>
  <c r="U34" i="17" s="1"/>
  <c r="I4" i="26"/>
  <c r="I32" i="17" s="1"/>
  <c r="AA8" i="3"/>
  <c r="K27" i="15"/>
  <c r="I55" i="11" s="1"/>
  <c r="AC12" i="3"/>
  <c r="AA10" i="3"/>
  <c r="Y9" i="3"/>
  <c r="AC9" i="3"/>
  <c r="AA20" i="3"/>
  <c r="AC17" i="3"/>
  <c r="Y10" i="3"/>
  <c r="Y11" i="3"/>
  <c r="AA6" i="3"/>
  <c r="Y16" i="3"/>
  <c r="M24" i="15"/>
  <c r="H8" i="25" s="1"/>
  <c r="Q24" i="15"/>
  <c r="L8" i="25" s="1"/>
  <c r="Y15" i="5"/>
  <c r="Y7" i="5"/>
  <c r="AC16" i="3"/>
  <c r="V126" i="17"/>
  <c r="Y19" i="5"/>
  <c r="AA19" i="3"/>
  <c r="V134" i="17"/>
  <c r="F87" i="17"/>
  <c r="Y15" i="3"/>
  <c r="AC9" i="5"/>
  <c r="V138" i="17"/>
  <c r="AA17" i="5"/>
  <c r="Y5" i="5"/>
  <c r="R102" i="17"/>
  <c r="L24" i="15"/>
  <c r="G8" i="25" s="1"/>
  <c r="AA11" i="3"/>
  <c r="R115" i="17"/>
  <c r="R76" i="17"/>
  <c r="AC10" i="3"/>
  <c r="R126" i="17"/>
  <c r="Y7" i="3"/>
  <c r="F76" i="17"/>
  <c r="AC19" i="3"/>
  <c r="AC16" i="5"/>
  <c r="R100" i="17"/>
  <c r="J132" i="17"/>
  <c r="V127" i="17"/>
  <c r="Y5" i="3"/>
  <c r="AC6" i="3"/>
  <c r="Y8" i="5"/>
  <c r="AA7" i="5"/>
  <c r="R88" i="17"/>
  <c r="AA8" i="5"/>
  <c r="V141" i="17"/>
  <c r="Y17" i="3"/>
  <c r="V106" i="17"/>
  <c r="R129" i="17"/>
  <c r="Y21" i="5"/>
  <c r="R107" i="17"/>
  <c r="Y11" i="5"/>
  <c r="Y10" i="5"/>
  <c r="R89" i="17"/>
  <c r="V135" i="17"/>
  <c r="V101" i="17"/>
  <c r="R103" i="17"/>
  <c r="Y22" i="5"/>
  <c r="AC11" i="3"/>
  <c r="BI18" i="13"/>
  <c r="BI29" i="13" s="1"/>
  <c r="R104" i="17"/>
  <c r="V132" i="17"/>
  <c r="R127" i="17"/>
  <c r="R134" i="17"/>
  <c r="AC19" i="5"/>
  <c r="V84" i="17"/>
  <c r="AA21" i="5"/>
  <c r="R78" i="17"/>
  <c r="F79" i="17"/>
  <c r="J81" i="17"/>
  <c r="AC20" i="3"/>
  <c r="AC8" i="3"/>
  <c r="V114" i="17"/>
  <c r="R75" i="17"/>
  <c r="F130" i="17"/>
  <c r="R86" i="17"/>
  <c r="R139" i="17"/>
  <c r="V137" i="17"/>
  <c r="Y21" i="3"/>
  <c r="V131" i="17"/>
  <c r="AC7" i="3"/>
  <c r="V116" i="17"/>
  <c r="AA9" i="3"/>
  <c r="BJ9" i="13"/>
  <c r="BJ18" i="13" s="1"/>
  <c r="BJ29" i="13" s="1"/>
  <c r="AA5" i="5"/>
  <c r="J127" i="17"/>
  <c r="R140" i="17"/>
  <c r="R109" i="17"/>
  <c r="AC5" i="3"/>
  <c r="AC21" i="5"/>
  <c r="V128" i="17"/>
  <c r="R101" i="17"/>
  <c r="F137" i="17"/>
  <c r="F135" i="17"/>
  <c r="J88" i="17"/>
  <c r="AC12" i="5"/>
  <c r="Y22" i="3"/>
  <c r="V90" i="17"/>
  <c r="R112" i="17"/>
  <c r="V130" i="17"/>
  <c r="V139" i="17"/>
  <c r="AA18" i="3"/>
  <c r="R111" i="17"/>
  <c r="AL18" i="13"/>
  <c r="AL29" i="13" s="1"/>
  <c r="V103" i="17"/>
  <c r="V104" i="17"/>
  <c r="R105" i="17"/>
  <c r="V59" i="13"/>
  <c r="AC11" i="5"/>
  <c r="AC18" i="3"/>
  <c r="V136" i="17"/>
  <c r="R130" i="17"/>
  <c r="R80" i="17"/>
  <c r="R113" i="17"/>
  <c r="V49" i="13"/>
  <c r="V60" i="13" s="1"/>
  <c r="V110" i="17"/>
  <c r="Y19" i="3"/>
  <c r="J77" i="17"/>
  <c r="AA49" i="13"/>
  <c r="AF80" i="13"/>
  <c r="AF91" i="13" s="1"/>
  <c r="AA5" i="3"/>
  <c r="R110" i="17"/>
  <c r="AA7" i="3"/>
  <c r="BJ28" i="13"/>
  <c r="R132" i="17"/>
  <c r="N27" i="15"/>
  <c r="L55" i="11" s="1"/>
  <c r="N24" i="15"/>
  <c r="I8" i="25" s="1"/>
  <c r="BD49" i="13"/>
  <c r="BD60" i="13" s="1"/>
  <c r="V113" i="17"/>
  <c r="V109" i="17"/>
  <c r="AA10" i="5"/>
  <c r="BI28" i="13"/>
  <c r="AA22" i="3"/>
  <c r="V100" i="17"/>
  <c r="AL28" i="13"/>
  <c r="AA21" i="3"/>
  <c r="AA12" i="5"/>
  <c r="V140" i="17"/>
  <c r="R125" i="17"/>
  <c r="R136" i="17"/>
  <c r="AL49" i="13"/>
  <c r="AL60" i="13" s="1"/>
  <c r="R116" i="17"/>
  <c r="V90" i="13"/>
  <c r="AA15" i="3"/>
  <c r="V80" i="13"/>
  <c r="V91" i="13" s="1"/>
  <c r="V124" i="17"/>
  <c r="J129" i="17"/>
  <c r="F129" i="17"/>
  <c r="R77" i="17"/>
  <c r="V77" i="17"/>
  <c r="J78" i="17"/>
  <c r="F78" i="17"/>
  <c r="F82" i="17"/>
  <c r="J82" i="17"/>
  <c r="J27" i="15"/>
  <c r="H55" i="11" s="1"/>
  <c r="J24" i="15"/>
  <c r="E8" i="25" s="1"/>
  <c r="AA80" i="13"/>
  <c r="AA91" i="13" s="1"/>
  <c r="AY80" i="13"/>
  <c r="AY91" i="13" s="1"/>
  <c r="AZ71" i="13"/>
  <c r="AZ80" i="13" s="1"/>
  <c r="AZ91" i="13" s="1"/>
  <c r="F80" i="17"/>
  <c r="J80" i="17"/>
  <c r="AC7" i="5"/>
  <c r="R131" i="17"/>
  <c r="BI49" i="13"/>
  <c r="BI60" i="13" s="1"/>
  <c r="AA4" i="5"/>
  <c r="V107" i="17"/>
  <c r="V105" i="17"/>
  <c r="AU90" i="13"/>
  <c r="AZ59" i="13"/>
  <c r="BE80" i="13"/>
  <c r="BE91" i="13" s="1"/>
  <c r="AE4" i="3"/>
  <c r="AE13" i="3" s="1"/>
  <c r="AE24" i="3" s="1"/>
  <c r="BD80" i="13"/>
  <c r="BD91" i="13" s="1"/>
  <c r="V87" i="17"/>
  <c r="R87" i="17"/>
  <c r="J128" i="17"/>
  <c r="F128" i="17"/>
  <c r="V111" i="17"/>
  <c r="V133" i="17"/>
  <c r="AF59" i="13"/>
  <c r="F141" i="17"/>
  <c r="J141" i="17"/>
  <c r="R138" i="17"/>
  <c r="F86" i="17"/>
  <c r="J86" i="17"/>
  <c r="AA59" i="13"/>
  <c r="R128" i="17"/>
  <c r="V112" i="17"/>
  <c r="AC4" i="5"/>
  <c r="V129" i="17"/>
  <c r="AT90" i="13"/>
  <c r="F134" i="17"/>
  <c r="J134" i="17"/>
  <c r="J89" i="17"/>
  <c r="F89" i="17"/>
  <c r="O27" i="15"/>
  <c r="M55" i="11" s="1"/>
  <c r="O24" i="15"/>
  <c r="J8" i="25" s="1"/>
  <c r="J140" i="17"/>
  <c r="F140" i="17"/>
  <c r="R99" i="17"/>
  <c r="J91" i="17"/>
  <c r="F91" i="17"/>
  <c r="R83" i="17"/>
  <c r="V83" i="17"/>
  <c r="AU80" i="13"/>
  <c r="AU91" i="13" s="1"/>
  <c r="AC14" i="5"/>
  <c r="AF90" i="13"/>
  <c r="Y14" i="5"/>
  <c r="AT80" i="13"/>
  <c r="AT91" i="13" s="1"/>
  <c r="AL59" i="13"/>
  <c r="V125" i="17"/>
  <c r="R91" i="17"/>
  <c r="V91" i="17"/>
  <c r="F126" i="17"/>
  <c r="J126" i="17"/>
  <c r="V79" i="17"/>
  <c r="R79" i="17"/>
  <c r="F90" i="17"/>
  <c r="J90" i="17"/>
  <c r="J124" i="17"/>
  <c r="F124" i="17"/>
  <c r="AY49" i="13"/>
  <c r="AY60" i="13" s="1"/>
  <c r="AZ40" i="13"/>
  <c r="AZ49" i="13" s="1"/>
  <c r="AZ60" i="13" s="1"/>
  <c r="AY90" i="13"/>
  <c r="AZ81" i="13"/>
  <c r="AZ90" i="13" s="1"/>
  <c r="J125" i="17"/>
  <c r="F125" i="17"/>
  <c r="R141" i="17"/>
  <c r="AT49" i="13"/>
  <c r="AT60" i="13" s="1"/>
  <c r="R82" i="17"/>
  <c r="V82" i="17"/>
  <c r="R114" i="17"/>
  <c r="BE90" i="13"/>
  <c r="AE14" i="3"/>
  <c r="AE23" i="3" s="1"/>
  <c r="AE4" i="5"/>
  <c r="AE13" i="5" s="1"/>
  <c r="AE24" i="5" s="1"/>
  <c r="BJ59" i="13"/>
  <c r="AA14" i="3"/>
  <c r="BE59" i="13"/>
  <c r="AF49" i="13"/>
  <c r="AF60" i="13" s="1"/>
  <c r="R74" i="17"/>
  <c r="V74" i="17"/>
  <c r="F139" i="17"/>
  <c r="J139" i="17"/>
  <c r="BE49" i="13"/>
  <c r="BE60" i="13" s="1"/>
  <c r="AA4" i="3"/>
  <c r="F85" i="17"/>
  <c r="J85" i="17"/>
  <c r="P27" i="15"/>
  <c r="N55" i="11" s="1"/>
  <c r="P24" i="15"/>
  <c r="K8" i="25" s="1"/>
  <c r="AT59" i="13"/>
  <c r="AU50" i="13"/>
  <c r="V85" i="17"/>
  <c r="R85" i="17"/>
  <c r="Y17" i="5"/>
  <c r="F136" i="17"/>
  <c r="J136" i="17"/>
  <c r="R106" i="17"/>
  <c r="V81" i="17"/>
  <c r="R81" i="17"/>
  <c r="AA90" i="13"/>
  <c r="R137" i="17"/>
  <c r="Y18" i="5"/>
  <c r="J138" i="17"/>
  <c r="F138" i="17"/>
  <c r="R108" i="17"/>
  <c r="AU49" i="13"/>
  <c r="AU60" i="13" s="1"/>
  <c r="BJ49" i="13"/>
  <c r="BJ60" i="13" s="1"/>
  <c r="BD90" i="13"/>
  <c r="V102" i="17"/>
  <c r="V115" i="17"/>
  <c r="BI59" i="13"/>
  <c r="AY59" i="13"/>
  <c r="BD59" i="13"/>
  <c r="U39" i="17" l="1"/>
  <c r="T39" i="17" s="1"/>
  <c r="U47" i="17"/>
  <c r="X47" i="17" s="1"/>
  <c r="T45" i="17"/>
  <c r="I20" i="17"/>
  <c r="F20" i="17" s="1"/>
  <c r="T38" i="17"/>
  <c r="I13" i="17"/>
  <c r="J13" i="17" s="1"/>
  <c r="T42" i="17"/>
  <c r="I17" i="17"/>
  <c r="F17" i="17" s="1"/>
  <c r="X37" i="17"/>
  <c r="I12" i="17"/>
  <c r="J12" i="17" s="1"/>
  <c r="X40" i="17"/>
  <c r="I15" i="17"/>
  <c r="J15" i="17" s="1"/>
  <c r="T32" i="17"/>
  <c r="S32" i="17" s="1"/>
  <c r="I7" i="17"/>
  <c r="J7" i="17" s="1"/>
  <c r="T37" i="17"/>
  <c r="X38" i="17"/>
  <c r="X32" i="17"/>
  <c r="Y32" i="17" s="1"/>
  <c r="T43" i="17"/>
  <c r="J24" i="17"/>
  <c r="T33" i="17"/>
  <c r="X33" i="17"/>
  <c r="T35" i="17"/>
  <c r="X35" i="17"/>
  <c r="T34" i="17"/>
  <c r="X34" i="17"/>
  <c r="T36" i="17"/>
  <c r="X36" i="17"/>
  <c r="L23" i="26"/>
  <c r="I23" i="26"/>
  <c r="O13" i="26"/>
  <c r="O24" i="26" s="1"/>
  <c r="I13" i="26"/>
  <c r="I24" i="26" s="1"/>
  <c r="O23" i="26"/>
  <c r="R23" i="26"/>
  <c r="R13" i="26"/>
  <c r="R24" i="26" s="1"/>
  <c r="L13" i="26"/>
  <c r="L24" i="26" s="1"/>
  <c r="F9" i="17"/>
  <c r="X42" i="17"/>
  <c r="X39" i="17"/>
  <c r="T40" i="17"/>
  <c r="X45" i="17"/>
  <c r="AA60" i="13"/>
  <c r="AA61" i="13" s="1"/>
  <c r="T44" i="17"/>
  <c r="X44" i="17"/>
  <c r="T48" i="17"/>
  <c r="X48" i="17"/>
  <c r="T49" i="17"/>
  <c r="X49" i="17"/>
  <c r="J22" i="17"/>
  <c r="T41" i="17"/>
  <c r="X41" i="17"/>
  <c r="J19" i="17"/>
  <c r="F21" i="17"/>
  <c r="J9" i="17"/>
  <c r="V61" i="13"/>
  <c r="F13" i="17"/>
  <c r="BI30" i="13"/>
  <c r="AA92" i="13"/>
  <c r="J8" i="17"/>
  <c r="J11" i="17"/>
  <c r="F22" i="17"/>
  <c r="AZ92" i="13"/>
  <c r="L6" i="3" s="1"/>
  <c r="M5" i="27" s="1"/>
  <c r="F16" i="17"/>
  <c r="F14" i="17"/>
  <c r="AY92" i="13"/>
  <c r="J10" i="17"/>
  <c r="AA13" i="3"/>
  <c r="AA24" i="3" s="1"/>
  <c r="F19" i="17"/>
  <c r="F18" i="17"/>
  <c r="BI61" i="13"/>
  <c r="BD92" i="13"/>
  <c r="AL30" i="13"/>
  <c r="Y4" i="5"/>
  <c r="Y13" i="5" s="1"/>
  <c r="Y24" i="5" s="1"/>
  <c r="AC4" i="3"/>
  <c r="AC13" i="3" s="1"/>
  <c r="AC24" i="3" s="1"/>
  <c r="J14" i="17"/>
  <c r="F11" i="17"/>
  <c r="AC23" i="5"/>
  <c r="F8" i="17"/>
  <c r="J21" i="17"/>
  <c r="AT61" i="13"/>
  <c r="F10" i="17"/>
  <c r="Y4" i="3"/>
  <c r="Y13" i="3" s="1"/>
  <c r="Y24" i="3" s="1"/>
  <c r="R124" i="17"/>
  <c r="Q125" i="17" s="1"/>
  <c r="R133" i="17"/>
  <c r="AA23" i="3"/>
  <c r="AL61" i="13"/>
  <c r="J18" i="17"/>
  <c r="BJ30" i="13"/>
  <c r="F6" i="3" s="1"/>
  <c r="G5" i="27" s="1"/>
  <c r="BE92" i="13"/>
  <c r="M6" i="3" s="1"/>
  <c r="N5" i="27" s="1"/>
  <c r="K6" i="5"/>
  <c r="L6" i="27" s="1"/>
  <c r="AA13" i="5"/>
  <c r="AA24" i="5" s="1"/>
  <c r="J23" i="17"/>
  <c r="AC13" i="5"/>
  <c r="AC24" i="5" s="1"/>
  <c r="V99" i="17"/>
  <c r="W102" i="17" s="1"/>
  <c r="AY61" i="13"/>
  <c r="AE25" i="3"/>
  <c r="N15" i="27" s="1"/>
  <c r="AF92" i="13"/>
  <c r="F23" i="17"/>
  <c r="BD61" i="13"/>
  <c r="H6" i="5"/>
  <c r="I6" i="27" s="1"/>
  <c r="J16" i="17"/>
  <c r="V92" i="13"/>
  <c r="BE61" i="13"/>
  <c r="I6" i="3" s="1"/>
  <c r="J5" i="27" s="1"/>
  <c r="BJ61" i="13"/>
  <c r="J6" i="3" s="1"/>
  <c r="K5" i="27" s="1"/>
  <c r="AE14" i="5"/>
  <c r="AE23" i="5" s="1"/>
  <c r="AE25" i="5" s="1"/>
  <c r="M6" i="5"/>
  <c r="N6" i="27" s="1"/>
  <c r="AF61" i="13"/>
  <c r="J83" i="17"/>
  <c r="F83" i="17"/>
  <c r="J6" i="5"/>
  <c r="K6" i="27" s="1"/>
  <c r="AU92" i="13"/>
  <c r="K6" i="3" s="1"/>
  <c r="L5" i="27" s="1"/>
  <c r="AU59" i="13"/>
  <c r="AU61" i="13" s="1"/>
  <c r="G6" i="3" s="1"/>
  <c r="H5" i="27" s="1"/>
  <c r="Y14" i="3"/>
  <c r="Y23" i="3" s="1"/>
  <c r="W74" i="17"/>
  <c r="W75" i="17"/>
  <c r="W82" i="17"/>
  <c r="W77" i="17"/>
  <c r="W76" i="17"/>
  <c r="W79" i="17"/>
  <c r="W78" i="17"/>
  <c r="W89" i="17"/>
  <c r="W88" i="17"/>
  <c r="W87" i="17"/>
  <c r="W83" i="17"/>
  <c r="W90" i="17"/>
  <c r="W80" i="17"/>
  <c r="W81" i="17"/>
  <c r="W86" i="17"/>
  <c r="W84" i="17"/>
  <c r="W91" i="17"/>
  <c r="W85" i="17"/>
  <c r="E124" i="17"/>
  <c r="E129" i="17"/>
  <c r="E127" i="17"/>
  <c r="E131" i="17"/>
  <c r="E130" i="17"/>
  <c r="E126" i="17"/>
  <c r="E128" i="17"/>
  <c r="E125" i="17"/>
  <c r="E132" i="17"/>
  <c r="AZ61" i="13"/>
  <c r="H6" i="3" s="1"/>
  <c r="I5" i="27" s="1"/>
  <c r="AC14" i="3"/>
  <c r="AC23" i="3" s="1"/>
  <c r="F6" i="5"/>
  <c r="G6" i="27" s="1"/>
  <c r="W127" i="17"/>
  <c r="W128" i="17"/>
  <c r="W136" i="17"/>
  <c r="W126" i="17"/>
  <c r="W125" i="17"/>
  <c r="W132" i="17"/>
  <c r="W124" i="17"/>
  <c r="W129" i="17"/>
  <c r="W135" i="17"/>
  <c r="W131" i="17"/>
  <c r="W141" i="17"/>
  <c r="W130" i="17"/>
  <c r="W137" i="17"/>
  <c r="W138" i="17"/>
  <c r="W140" i="17"/>
  <c r="W139" i="17"/>
  <c r="W134" i="17"/>
  <c r="W133" i="17"/>
  <c r="K132" i="17"/>
  <c r="K127" i="17"/>
  <c r="K126" i="17"/>
  <c r="K124" i="17"/>
  <c r="K129" i="17"/>
  <c r="K131" i="17"/>
  <c r="K130" i="17"/>
  <c r="K125" i="17"/>
  <c r="K128" i="17"/>
  <c r="J74" i="17"/>
  <c r="F74" i="17"/>
  <c r="Y23" i="5"/>
  <c r="Q106" i="17"/>
  <c r="Q105" i="17"/>
  <c r="Q99" i="17"/>
  <c r="Q101" i="17"/>
  <c r="Q107" i="17"/>
  <c r="Q104" i="17"/>
  <c r="Q114" i="17"/>
  <c r="Q100" i="17"/>
  <c r="Q109" i="17"/>
  <c r="Q111" i="17"/>
  <c r="Q103" i="17"/>
  <c r="Q113" i="17"/>
  <c r="Q112" i="17"/>
  <c r="Q115" i="17"/>
  <c r="Q110" i="17"/>
  <c r="Q108" i="17"/>
  <c r="Q102" i="17"/>
  <c r="Q116" i="17"/>
  <c r="V108" i="17"/>
  <c r="L6" i="5"/>
  <c r="M6" i="27" s="1"/>
  <c r="F84" i="17"/>
  <c r="J84" i="17"/>
  <c r="Q77" i="17"/>
  <c r="Q75" i="17"/>
  <c r="Q74" i="17"/>
  <c r="Q81" i="17"/>
  <c r="Q84" i="17"/>
  <c r="Q82" i="17"/>
  <c r="Q87" i="17"/>
  <c r="Q78" i="17"/>
  <c r="Q89" i="17"/>
  <c r="Q85" i="17"/>
  <c r="Q83" i="17"/>
  <c r="Q91" i="17"/>
  <c r="Q80" i="17"/>
  <c r="Q88" i="17"/>
  <c r="Q90" i="17"/>
  <c r="Q79" i="17"/>
  <c r="Q76" i="17"/>
  <c r="Q86" i="17"/>
  <c r="J133" i="17"/>
  <c r="K137" i="17" s="1"/>
  <c r="F133" i="17"/>
  <c r="E140" i="17" s="1"/>
  <c r="G6" i="5"/>
  <c r="H6" i="27" s="1"/>
  <c r="H7" i="27" s="1"/>
  <c r="AT92" i="13"/>
  <c r="I6" i="5"/>
  <c r="J6" i="27" s="1"/>
  <c r="AA14" i="5"/>
  <c r="AA23" i="5" s="1"/>
  <c r="M7" i="27" l="1"/>
  <c r="K7" i="27"/>
  <c r="N7" i="27"/>
  <c r="J7" i="27"/>
  <c r="I7" i="27"/>
  <c r="G7" i="27"/>
  <c r="L7" i="27"/>
  <c r="J20" i="17"/>
  <c r="F15" i="17"/>
  <c r="J17" i="17"/>
  <c r="F7" i="17"/>
  <c r="E7" i="17" s="1"/>
  <c r="T47" i="17"/>
  <c r="F12" i="17"/>
  <c r="S33" i="17"/>
  <c r="R32" i="17"/>
  <c r="X43" i="17"/>
  <c r="Y45" i="17" s="1"/>
  <c r="Y34" i="17"/>
  <c r="F24" i="17"/>
  <c r="S37" i="17"/>
  <c r="Y37" i="17"/>
  <c r="S39" i="17"/>
  <c r="S38" i="17"/>
  <c r="Y35" i="17"/>
  <c r="Y39" i="17"/>
  <c r="Y38" i="17"/>
  <c r="S35" i="17"/>
  <c r="Y36" i="17"/>
  <c r="S36" i="17"/>
  <c r="L25" i="26"/>
  <c r="Z32" i="17"/>
  <c r="S40" i="17"/>
  <c r="S34" i="17"/>
  <c r="Y33" i="17"/>
  <c r="O25" i="26"/>
  <c r="I25" i="26"/>
  <c r="R25" i="26"/>
  <c r="Y40" i="17"/>
  <c r="S42" i="17"/>
  <c r="S44" i="17"/>
  <c r="Y44" i="17"/>
  <c r="Y41" i="17"/>
  <c r="S45" i="17"/>
  <c r="S41" i="17"/>
  <c r="Y42" i="17"/>
  <c r="T46" i="17"/>
  <c r="X46" i="17"/>
  <c r="S43" i="17"/>
  <c r="Y43" i="17"/>
  <c r="I6" i="11"/>
  <c r="G4" i="25" s="1"/>
  <c r="L6" i="11"/>
  <c r="J4" i="25" s="1"/>
  <c r="M5" i="11"/>
  <c r="K3" i="25" s="1"/>
  <c r="G5" i="11"/>
  <c r="E3" i="25" s="1"/>
  <c r="N15" i="11"/>
  <c r="L19" i="25" s="1"/>
  <c r="N5" i="11"/>
  <c r="L3" i="25" s="1"/>
  <c r="L130" i="17"/>
  <c r="AC25" i="3"/>
  <c r="L15" i="27" s="1"/>
  <c r="AA25" i="3"/>
  <c r="J15" i="27" s="1"/>
  <c r="K8" i="17"/>
  <c r="Q137" i="17"/>
  <c r="X137" i="17" s="1"/>
  <c r="Y137" i="17" s="1"/>
  <c r="U180" i="17" s="1"/>
  <c r="AC25" i="5"/>
  <c r="W113" i="17"/>
  <c r="X113" i="17" s="1"/>
  <c r="Y113" i="17" s="1"/>
  <c r="V178" i="17" s="1"/>
  <c r="W107" i="17"/>
  <c r="P107" i="17" s="1"/>
  <c r="K11" i="17"/>
  <c r="W100" i="17"/>
  <c r="X100" i="17" s="1"/>
  <c r="K10" i="17"/>
  <c r="W105" i="17"/>
  <c r="X105" i="17" s="1"/>
  <c r="P88" i="17"/>
  <c r="O88" i="17" s="1"/>
  <c r="F176" i="17" s="1"/>
  <c r="K9" i="17"/>
  <c r="K12" i="17"/>
  <c r="Q126" i="17"/>
  <c r="X126" i="17" s="1"/>
  <c r="Q130" i="17"/>
  <c r="X130" i="17" s="1"/>
  <c r="W99" i="17"/>
  <c r="P99" i="17" s="1"/>
  <c r="W103" i="17"/>
  <c r="P103" i="17" s="1"/>
  <c r="P74" i="17"/>
  <c r="Q124" i="17"/>
  <c r="P124" i="17" s="1"/>
  <c r="Y25" i="5"/>
  <c r="L124" i="17"/>
  <c r="K7" i="17"/>
  <c r="Q132" i="17"/>
  <c r="X132" i="17" s="1"/>
  <c r="Q129" i="17"/>
  <c r="P129" i="17" s="1"/>
  <c r="W106" i="17"/>
  <c r="X106" i="17" s="1"/>
  <c r="W101" i="17"/>
  <c r="X101" i="17" s="1"/>
  <c r="Q133" i="17"/>
  <c r="P133" i="17" s="1"/>
  <c r="O133" i="17" s="1"/>
  <c r="K180" i="17" s="1"/>
  <c r="L126" i="17"/>
  <c r="Q136" i="17"/>
  <c r="X136" i="17" s="1"/>
  <c r="Y136" i="17" s="1"/>
  <c r="T180" i="17" s="1"/>
  <c r="Q141" i="17"/>
  <c r="X141" i="17" s="1"/>
  <c r="Y141" i="17" s="1"/>
  <c r="Q131" i="17"/>
  <c r="X131" i="17" s="1"/>
  <c r="Q140" i="17"/>
  <c r="P140" i="17" s="1"/>
  <c r="O140" i="17" s="1"/>
  <c r="D180" i="17" s="1"/>
  <c r="Q128" i="17"/>
  <c r="X128" i="17" s="1"/>
  <c r="Q127" i="17"/>
  <c r="P127" i="17" s="1"/>
  <c r="Y25" i="3"/>
  <c r="H15" i="27" s="1"/>
  <c r="Q135" i="17"/>
  <c r="X135" i="17" s="1"/>
  <c r="Y135" i="17" s="1"/>
  <c r="S180" i="17" s="1"/>
  <c r="P76" i="17"/>
  <c r="P80" i="17"/>
  <c r="P79" i="17"/>
  <c r="P91" i="17"/>
  <c r="O91" i="17" s="1"/>
  <c r="P81" i="17"/>
  <c r="L132" i="17"/>
  <c r="Q138" i="17"/>
  <c r="P138" i="17" s="1"/>
  <c r="O138" i="17" s="1"/>
  <c r="F180" i="17" s="1"/>
  <c r="Q139" i="17"/>
  <c r="P139" i="17" s="1"/>
  <c r="O139" i="17" s="1"/>
  <c r="E180" i="17" s="1"/>
  <c r="Q134" i="17"/>
  <c r="X134" i="17" s="1"/>
  <c r="Y134" i="17" s="1"/>
  <c r="R180" i="17" s="1"/>
  <c r="W104" i="17"/>
  <c r="X104" i="17" s="1"/>
  <c r="P83" i="17"/>
  <c r="O83" i="17" s="1"/>
  <c r="K176" i="17" s="1"/>
  <c r="P87" i="17"/>
  <c r="O87" i="17" s="1"/>
  <c r="G176" i="17" s="1"/>
  <c r="L127" i="17"/>
  <c r="X125" i="17"/>
  <c r="P78" i="17"/>
  <c r="P102" i="17"/>
  <c r="AA25" i="5"/>
  <c r="P86" i="17"/>
  <c r="O86" i="17" s="1"/>
  <c r="H176" i="17" s="1"/>
  <c r="P85" i="17"/>
  <c r="O85" i="17" s="1"/>
  <c r="I176" i="17" s="1"/>
  <c r="P82" i="17"/>
  <c r="P75" i="17"/>
  <c r="L128" i="17"/>
  <c r="L129" i="17"/>
  <c r="P84" i="17"/>
  <c r="O84" i="17" s="1"/>
  <c r="J176" i="17" s="1"/>
  <c r="L125" i="17"/>
  <c r="P89" i="17"/>
  <c r="O89" i="17" s="1"/>
  <c r="E176" i="17" s="1"/>
  <c r="P77" i="17"/>
  <c r="P90" i="17"/>
  <c r="O90" i="17" s="1"/>
  <c r="D176" i="17" s="1"/>
  <c r="L131" i="17"/>
  <c r="K140" i="17"/>
  <c r="L140" i="17" s="1"/>
  <c r="M140" i="17" s="1"/>
  <c r="X179" i="17" s="1"/>
  <c r="K138" i="17"/>
  <c r="K139" i="17"/>
  <c r="K134" i="17"/>
  <c r="E75" i="17"/>
  <c r="E81" i="17"/>
  <c r="E79" i="17"/>
  <c r="E87" i="17"/>
  <c r="E82" i="17"/>
  <c r="E83" i="17"/>
  <c r="E91" i="17"/>
  <c r="E78" i="17"/>
  <c r="E80" i="17"/>
  <c r="E84" i="17"/>
  <c r="E89" i="17"/>
  <c r="E74" i="17"/>
  <c r="E85" i="17"/>
  <c r="E86" i="17"/>
  <c r="E76" i="17"/>
  <c r="E90" i="17"/>
  <c r="E77" i="17"/>
  <c r="E88" i="17"/>
  <c r="E138" i="17"/>
  <c r="E136" i="17"/>
  <c r="D125" i="17"/>
  <c r="D130" i="17"/>
  <c r="D129" i="17"/>
  <c r="X84" i="17"/>
  <c r="Y84" i="17" s="1"/>
  <c r="R176" i="17" s="1"/>
  <c r="X90" i="17"/>
  <c r="Y90" i="17" s="1"/>
  <c r="X176" i="17" s="1"/>
  <c r="X89" i="17"/>
  <c r="Y89" i="17" s="1"/>
  <c r="W176" i="17" s="1"/>
  <c r="X77" i="17"/>
  <c r="K6" i="11"/>
  <c r="I4" i="25" s="1"/>
  <c r="K15" i="17"/>
  <c r="K13" i="17"/>
  <c r="W115" i="17"/>
  <c r="X115" i="17" s="1"/>
  <c r="Y115" i="17" s="1"/>
  <c r="X178" i="17" s="1"/>
  <c r="W108" i="17"/>
  <c r="X108" i="17" s="1"/>
  <c r="Y108" i="17" s="1"/>
  <c r="Q178" i="17" s="1"/>
  <c r="X102" i="17"/>
  <c r="K80" i="17"/>
  <c r="K79" i="17"/>
  <c r="K76" i="17"/>
  <c r="K81" i="17"/>
  <c r="K78" i="17"/>
  <c r="K82" i="17"/>
  <c r="K87" i="17"/>
  <c r="K77" i="17"/>
  <c r="K85" i="17"/>
  <c r="K83" i="17"/>
  <c r="K75" i="17"/>
  <c r="K74" i="17"/>
  <c r="K88" i="17"/>
  <c r="K89" i="17"/>
  <c r="K86" i="17"/>
  <c r="K84" i="17"/>
  <c r="K90" i="17"/>
  <c r="K91" i="17"/>
  <c r="K133" i="17"/>
  <c r="K135" i="17"/>
  <c r="K136" i="17"/>
  <c r="G6" i="11"/>
  <c r="E134" i="17"/>
  <c r="E141" i="17"/>
  <c r="E135" i="17"/>
  <c r="D131" i="17"/>
  <c r="D124" i="17"/>
  <c r="X86" i="17"/>
  <c r="Y86" i="17" s="1"/>
  <c r="T176" i="17" s="1"/>
  <c r="X83" i="17"/>
  <c r="Y83" i="17" s="1"/>
  <c r="Q176" i="17" s="1"/>
  <c r="X78" i="17"/>
  <c r="X82" i="17"/>
  <c r="K14" i="17"/>
  <c r="K16" i="17"/>
  <c r="W114" i="17"/>
  <c r="X114" i="17" s="1"/>
  <c r="Y114" i="17" s="1"/>
  <c r="W178" i="17" s="1"/>
  <c r="E133" i="17"/>
  <c r="E137" i="17"/>
  <c r="D137" i="17" s="1"/>
  <c r="C137" i="17" s="1"/>
  <c r="G179" i="17" s="1"/>
  <c r="D128" i="17"/>
  <c r="D127" i="17"/>
  <c r="X85" i="17"/>
  <c r="Y85" i="17" s="1"/>
  <c r="S176" i="17" s="1"/>
  <c r="X81" i="17"/>
  <c r="X87" i="17"/>
  <c r="Y87" i="17" s="1"/>
  <c r="U176" i="17" s="1"/>
  <c r="X79" i="17"/>
  <c r="X75" i="17"/>
  <c r="N6" i="11"/>
  <c r="K5" i="11"/>
  <c r="I3" i="25" s="1"/>
  <c r="P125" i="17"/>
  <c r="W116" i="17"/>
  <c r="X116" i="17" s="1"/>
  <c r="Y116" i="17" s="1"/>
  <c r="W112" i="17"/>
  <c r="X112" i="17" s="1"/>
  <c r="Y112" i="17" s="1"/>
  <c r="U178" i="17" s="1"/>
  <c r="H6" i="11"/>
  <c r="F4" i="25" s="1"/>
  <c r="J6" i="11"/>
  <c r="H4" i="25" s="1"/>
  <c r="M6" i="11"/>
  <c r="K141" i="17"/>
  <c r="I5" i="11"/>
  <c r="D132" i="17"/>
  <c r="E139" i="17"/>
  <c r="D126" i="17"/>
  <c r="X91" i="17"/>
  <c r="Y91" i="17" s="1"/>
  <c r="X80" i="17"/>
  <c r="X88" i="17"/>
  <c r="Y88" i="17" s="1"/>
  <c r="V176" i="17" s="1"/>
  <c r="X76" i="17"/>
  <c r="X74" i="17"/>
  <c r="H5" i="11"/>
  <c r="F3" i="25" s="1"/>
  <c r="L5" i="11"/>
  <c r="N16" i="11"/>
  <c r="J5" i="11"/>
  <c r="H3" i="25" s="1"/>
  <c r="W109" i="17"/>
  <c r="X109" i="17" s="1"/>
  <c r="Y109" i="17" s="1"/>
  <c r="R178" i="17" s="1"/>
  <c r="W110" i="17"/>
  <c r="X110" i="17" s="1"/>
  <c r="Y110" i="17" s="1"/>
  <c r="S178" i="17" s="1"/>
  <c r="W111" i="17"/>
  <c r="X111" i="17" s="1"/>
  <c r="Y111" i="17" s="1"/>
  <c r="T178" i="17" s="1"/>
  <c r="K21" i="17" l="1"/>
  <c r="K22" i="17"/>
  <c r="K23" i="17"/>
  <c r="K20" i="17"/>
  <c r="K17" i="17"/>
  <c r="K19" i="17"/>
  <c r="K24" i="17"/>
  <c r="K18" i="17"/>
  <c r="E12" i="17"/>
  <c r="L12" i="17" s="1"/>
  <c r="E11" i="17"/>
  <c r="D11" i="17" s="1"/>
  <c r="L7" i="17"/>
  <c r="E13" i="17"/>
  <c r="D13" i="17" s="1"/>
  <c r="E9" i="17"/>
  <c r="D9" i="17" s="1"/>
  <c r="E18" i="17"/>
  <c r="E10" i="17"/>
  <c r="D10" i="17" s="1"/>
  <c r="E8" i="17"/>
  <c r="L8" i="17" s="1"/>
  <c r="E20" i="17"/>
  <c r="E23" i="17"/>
  <c r="E14" i="17"/>
  <c r="L14" i="17" s="1"/>
  <c r="E15" i="17"/>
  <c r="L15" i="17" s="1"/>
  <c r="E17" i="17"/>
  <c r="L17" i="17" s="1"/>
  <c r="M17" i="17" s="1"/>
  <c r="R58" i="17" s="1"/>
  <c r="Y46" i="17"/>
  <c r="E16" i="17"/>
  <c r="L16" i="17" s="1"/>
  <c r="M16" i="17" s="1"/>
  <c r="Q58" i="17" s="1"/>
  <c r="E21" i="17"/>
  <c r="E19" i="17"/>
  <c r="E22" i="17"/>
  <c r="D22" i="17" s="1"/>
  <c r="C22" i="17" s="1"/>
  <c r="E58" i="17" s="1"/>
  <c r="E24" i="17"/>
  <c r="Z33" i="17"/>
  <c r="R37" i="17"/>
  <c r="R35" i="17"/>
  <c r="R34" i="17"/>
  <c r="Z37" i="17"/>
  <c r="R39" i="17"/>
  <c r="R38" i="17"/>
  <c r="Z39" i="17"/>
  <c r="Z38" i="17"/>
  <c r="Z36" i="17"/>
  <c r="R33" i="17"/>
  <c r="Z40" i="17"/>
  <c r="R36" i="17"/>
  <c r="Z35" i="17"/>
  <c r="Z34" i="17"/>
  <c r="R40" i="17"/>
  <c r="Z42" i="17"/>
  <c r="AA42" i="17" s="1"/>
  <c r="R61" i="17" s="1"/>
  <c r="Z44" i="17"/>
  <c r="AA44" i="17" s="1"/>
  <c r="T61" i="17" s="1"/>
  <c r="R44" i="17"/>
  <c r="Q44" i="17" s="1"/>
  <c r="H61" i="17" s="1"/>
  <c r="Z45" i="17"/>
  <c r="AA45" i="17" s="1"/>
  <c r="U61" i="17" s="1"/>
  <c r="R41" i="17"/>
  <c r="Q41" i="17" s="1"/>
  <c r="K61" i="17" s="1"/>
  <c r="R43" i="17"/>
  <c r="Q43" i="17" s="1"/>
  <c r="I61" i="17" s="1"/>
  <c r="R45" i="17"/>
  <c r="Q45" i="17" s="1"/>
  <c r="G61" i="17" s="1"/>
  <c r="Y47" i="17"/>
  <c r="Z41" i="17"/>
  <c r="AA41" i="17" s="1"/>
  <c r="Q61" i="17" s="1"/>
  <c r="Y48" i="17"/>
  <c r="R42" i="17"/>
  <c r="Q42" i="17" s="1"/>
  <c r="J61" i="17" s="1"/>
  <c r="Z43" i="17"/>
  <c r="AA43" i="17" s="1"/>
  <c r="S61" i="17" s="1"/>
  <c r="S46" i="17"/>
  <c r="S49" i="17"/>
  <c r="S48" i="17"/>
  <c r="S47" i="17"/>
  <c r="Y49" i="17"/>
  <c r="P132" i="17"/>
  <c r="J16" i="11"/>
  <c r="H20" i="25" s="1"/>
  <c r="H16" i="11"/>
  <c r="F20" i="25" s="1"/>
  <c r="L16" i="11"/>
  <c r="J20" i="25" s="1"/>
  <c r="M7" i="11"/>
  <c r="K4" i="25"/>
  <c r="N7" i="11"/>
  <c r="L4" i="25"/>
  <c r="N17" i="11"/>
  <c r="L20" i="25"/>
  <c r="G7" i="11"/>
  <c r="E4" i="25"/>
  <c r="I7" i="11"/>
  <c r="G3" i="25"/>
  <c r="L7" i="11"/>
  <c r="J3" i="25"/>
  <c r="H15" i="11"/>
  <c r="F19" i="25" s="1"/>
  <c r="J15" i="11"/>
  <c r="H19" i="25" s="1"/>
  <c r="L15" i="11"/>
  <c r="J19" i="25" s="1"/>
  <c r="P137" i="17"/>
  <c r="O137" i="17" s="1"/>
  <c r="G180" i="17" s="1"/>
  <c r="X138" i="17"/>
  <c r="Y138" i="17" s="1"/>
  <c r="V180" i="17" s="1"/>
  <c r="X103" i="17"/>
  <c r="P126" i="17"/>
  <c r="P141" i="17"/>
  <c r="O143" i="17" s="1"/>
  <c r="Y143" i="17" s="1"/>
  <c r="X124" i="17"/>
  <c r="L82" i="17"/>
  <c r="P134" i="17"/>
  <c r="O134" i="17" s="1"/>
  <c r="J180" i="17" s="1"/>
  <c r="X129" i="17"/>
  <c r="X99" i="17"/>
  <c r="P128" i="17"/>
  <c r="L85" i="17"/>
  <c r="M85" i="17" s="1"/>
  <c r="S175" i="17" s="1"/>
  <c r="L80" i="17"/>
  <c r="L141" i="17"/>
  <c r="M141" i="17" s="1"/>
  <c r="Y179" i="17" s="1"/>
  <c r="P113" i="17"/>
  <c r="O113" i="17" s="1"/>
  <c r="F178" i="17" s="1"/>
  <c r="X107" i="17"/>
  <c r="D134" i="17"/>
  <c r="C134" i="17" s="1"/>
  <c r="J179" i="17" s="1"/>
  <c r="P106" i="17"/>
  <c r="P131" i="17"/>
  <c r="P100" i="17"/>
  <c r="X133" i="17"/>
  <c r="Y133" i="17" s="1"/>
  <c r="Q180" i="17" s="1"/>
  <c r="X127" i="17"/>
  <c r="X140" i="17"/>
  <c r="Y140" i="17" s="1"/>
  <c r="X180" i="17" s="1"/>
  <c r="P105" i="17"/>
  <c r="P130" i="17"/>
  <c r="X139" i="17"/>
  <c r="Y139" i="17" s="1"/>
  <c r="W180" i="17" s="1"/>
  <c r="L91" i="17"/>
  <c r="M91" i="17" s="1"/>
  <c r="Y175" i="17" s="1"/>
  <c r="L89" i="17"/>
  <c r="M89" i="17" s="1"/>
  <c r="W175" i="17" s="1"/>
  <c r="L79" i="17"/>
  <c r="P101" i="17"/>
  <c r="D133" i="17"/>
  <c r="C133" i="17" s="1"/>
  <c r="K179" i="17" s="1"/>
  <c r="D135" i="17"/>
  <c r="C135" i="17" s="1"/>
  <c r="I179" i="17" s="1"/>
  <c r="D7" i="17"/>
  <c r="Y180" i="17"/>
  <c r="Y142" i="17"/>
  <c r="P136" i="17"/>
  <c r="O136" i="17" s="1"/>
  <c r="H180" i="17" s="1"/>
  <c r="L77" i="17"/>
  <c r="P135" i="17"/>
  <c r="O135" i="17" s="1"/>
  <c r="I180" i="17" s="1"/>
  <c r="P104" i="17"/>
  <c r="L136" i="17"/>
  <c r="M136" i="17" s="1"/>
  <c r="T179" i="17" s="1"/>
  <c r="L75" i="17"/>
  <c r="D140" i="17"/>
  <c r="C140" i="17" s="1"/>
  <c r="D179" i="17" s="1"/>
  <c r="J7" i="11"/>
  <c r="L84" i="17"/>
  <c r="M84" i="17" s="1"/>
  <c r="R175" i="17" s="1"/>
  <c r="L81" i="17"/>
  <c r="P108" i="17"/>
  <c r="O108" i="17" s="1"/>
  <c r="K178" i="17" s="1"/>
  <c r="L78" i="17"/>
  <c r="L74" i="17"/>
  <c r="L90" i="17"/>
  <c r="M90" i="17" s="1"/>
  <c r="X175" i="17" s="1"/>
  <c r="D139" i="17"/>
  <c r="C139" i="17" s="1"/>
  <c r="E179" i="17" s="1"/>
  <c r="K7" i="11"/>
  <c r="L87" i="17"/>
  <c r="M87" i="17" s="1"/>
  <c r="U175" i="17" s="1"/>
  <c r="L76" i="17"/>
  <c r="D138" i="17"/>
  <c r="C138" i="17" s="1"/>
  <c r="F179" i="17" s="1"/>
  <c r="L86" i="17"/>
  <c r="M86" i="17" s="1"/>
  <c r="T175" i="17" s="1"/>
  <c r="L83" i="17"/>
  <c r="M83" i="17" s="1"/>
  <c r="Q175" i="17" s="1"/>
  <c r="L88" i="17"/>
  <c r="M88" i="17" s="1"/>
  <c r="V175" i="17" s="1"/>
  <c r="P112" i="17"/>
  <c r="O112" i="17" s="1"/>
  <c r="G178" i="17" s="1"/>
  <c r="D141" i="17"/>
  <c r="L134" i="17"/>
  <c r="M134" i="17" s="1"/>
  <c r="R179" i="17" s="1"/>
  <c r="D90" i="17"/>
  <c r="C90" i="17" s="1"/>
  <c r="D175" i="17" s="1"/>
  <c r="D74" i="17"/>
  <c r="D78" i="17"/>
  <c r="D87" i="17"/>
  <c r="C87" i="17" s="1"/>
  <c r="G175" i="17" s="1"/>
  <c r="P114" i="17"/>
  <c r="O114" i="17" s="1"/>
  <c r="E178" i="17" s="1"/>
  <c r="Y92" i="17"/>
  <c r="Y176" i="17"/>
  <c r="H7" i="11"/>
  <c r="Y178" i="17"/>
  <c r="Y117" i="17"/>
  <c r="L139" i="17"/>
  <c r="M139" i="17" s="1"/>
  <c r="W179" i="17" s="1"/>
  <c r="L135" i="17"/>
  <c r="M135" i="17" s="1"/>
  <c r="S179" i="17" s="1"/>
  <c r="P111" i="17"/>
  <c r="O111" i="17" s="1"/>
  <c r="H178" i="17" s="1"/>
  <c r="L138" i="17"/>
  <c r="M138" i="17" s="1"/>
  <c r="V179" i="17" s="1"/>
  <c r="D76" i="17"/>
  <c r="D89" i="17"/>
  <c r="C89" i="17" s="1"/>
  <c r="E175" i="17" s="1"/>
  <c r="D91" i="17"/>
  <c r="D79" i="17"/>
  <c r="P110" i="17"/>
  <c r="O110" i="17" s="1"/>
  <c r="I178" i="17" s="1"/>
  <c r="C176" i="17"/>
  <c r="O92" i="17"/>
  <c r="L133" i="17"/>
  <c r="M133" i="17" s="1"/>
  <c r="Q179" i="17" s="1"/>
  <c r="P115" i="17"/>
  <c r="O115" i="17" s="1"/>
  <c r="D178" i="17" s="1"/>
  <c r="D88" i="17"/>
  <c r="C88" i="17" s="1"/>
  <c r="F175" i="17" s="1"/>
  <c r="D86" i="17"/>
  <c r="C86" i="17" s="1"/>
  <c r="H175" i="17" s="1"/>
  <c r="D84" i="17"/>
  <c r="C84" i="17" s="1"/>
  <c r="J175" i="17" s="1"/>
  <c r="D83" i="17"/>
  <c r="C83" i="17" s="1"/>
  <c r="K175" i="17" s="1"/>
  <c r="D81" i="17"/>
  <c r="O93" i="17"/>
  <c r="Y93" i="17" s="1"/>
  <c r="P109" i="17"/>
  <c r="O109" i="17" s="1"/>
  <c r="J178" i="17" s="1"/>
  <c r="P116" i="17"/>
  <c r="D136" i="17"/>
  <c r="C136" i="17" s="1"/>
  <c r="H179" i="17" s="1"/>
  <c r="D77" i="17"/>
  <c r="D85" i="17"/>
  <c r="C85" i="17" s="1"/>
  <c r="I175" i="17" s="1"/>
  <c r="D80" i="17"/>
  <c r="D82" i="17"/>
  <c r="D75" i="17"/>
  <c r="L137" i="17"/>
  <c r="M137" i="17" s="1"/>
  <c r="U179" i="17" s="1"/>
  <c r="D24" i="17" l="1"/>
  <c r="L11" i="17"/>
  <c r="D17" i="17"/>
  <c r="C17" i="17" s="1"/>
  <c r="J58" i="17" s="1"/>
  <c r="L21" i="17"/>
  <c r="M21" i="17" s="1"/>
  <c r="V58" i="17" s="1"/>
  <c r="D14" i="17"/>
  <c r="L10" i="17"/>
  <c r="D21" i="17"/>
  <c r="C21" i="17" s="1"/>
  <c r="F58" i="17" s="1"/>
  <c r="D18" i="17"/>
  <c r="C18" i="17" s="1"/>
  <c r="I58" i="17" s="1"/>
  <c r="L13" i="17"/>
  <c r="D8" i="17"/>
  <c r="L20" i="17"/>
  <c r="M20" i="17" s="1"/>
  <c r="U58" i="17" s="1"/>
  <c r="D23" i="17"/>
  <c r="C23" i="17" s="1"/>
  <c r="D58" i="17" s="1"/>
  <c r="L24" i="17"/>
  <c r="M24" i="17" s="1"/>
  <c r="M25" i="17" s="1"/>
  <c r="D16" i="17"/>
  <c r="C16" i="17" s="1"/>
  <c r="K58" i="17" s="1"/>
  <c r="L19" i="17"/>
  <c r="M19" i="17" s="1"/>
  <c r="T58" i="17" s="1"/>
  <c r="L22" i="17"/>
  <c r="M22" i="17" s="1"/>
  <c r="W58" i="17" s="1"/>
  <c r="L23" i="17"/>
  <c r="M23" i="17" s="1"/>
  <c r="X58" i="17" s="1"/>
  <c r="L18" i="17"/>
  <c r="M18" i="17" s="1"/>
  <c r="S58" i="17" s="1"/>
  <c r="D12" i="17"/>
  <c r="R46" i="17"/>
  <c r="Q46" i="17" s="1"/>
  <c r="F61" i="17" s="1"/>
  <c r="D20" i="17"/>
  <c r="C20" i="17" s="1"/>
  <c r="G58" i="17" s="1"/>
  <c r="D19" i="17"/>
  <c r="C19" i="17" s="1"/>
  <c r="H58" i="17" s="1"/>
  <c r="L9" i="17"/>
  <c r="D15" i="17"/>
  <c r="R47" i="17"/>
  <c r="Q47" i="17" s="1"/>
  <c r="E61" i="17" s="1"/>
  <c r="R49" i="17"/>
  <c r="Q49" i="17" s="1"/>
  <c r="Z48" i="17"/>
  <c r="AA48" i="17" s="1"/>
  <c r="X61" i="17" s="1"/>
  <c r="Z49" i="17"/>
  <c r="AA49" i="17" s="1"/>
  <c r="Z47" i="17"/>
  <c r="AA47" i="17" s="1"/>
  <c r="W61" i="17" s="1"/>
  <c r="R48" i="17"/>
  <c r="Q48" i="17" s="1"/>
  <c r="D61" i="17" s="1"/>
  <c r="Z46" i="17"/>
  <c r="AA46" i="17" s="1"/>
  <c r="V61" i="17" s="1"/>
  <c r="G5" i="25"/>
  <c r="G6" i="25" s="1"/>
  <c r="K5" i="25"/>
  <c r="K6" i="25" s="1"/>
  <c r="I5" i="25"/>
  <c r="I6" i="25" s="1"/>
  <c r="J5" i="25"/>
  <c r="J6" i="25" s="1"/>
  <c r="E5" i="25"/>
  <c r="E6" i="25" s="1"/>
  <c r="L5" i="25"/>
  <c r="L6" i="25" s="1"/>
  <c r="L21" i="25"/>
  <c r="F5" i="25"/>
  <c r="F6" i="25" s="1"/>
  <c r="H5" i="25"/>
  <c r="H6" i="25" s="1"/>
  <c r="H17" i="11"/>
  <c r="J17" i="11"/>
  <c r="L17" i="11"/>
  <c r="O141" i="17"/>
  <c r="C180" i="17" s="1"/>
  <c r="M142" i="17"/>
  <c r="M92" i="17"/>
  <c r="V143" i="17"/>
  <c r="V185" i="17" s="1"/>
  <c r="R93" i="17"/>
  <c r="E185" i="17" s="1"/>
  <c r="O118" i="17"/>
  <c r="Y118" i="17" s="1"/>
  <c r="V118" i="17" s="1"/>
  <c r="T185" i="17" s="1"/>
  <c r="O116" i="17"/>
  <c r="C143" i="17"/>
  <c r="M143" i="17" s="1"/>
  <c r="C141" i="17"/>
  <c r="C24" i="17"/>
  <c r="C93" i="17"/>
  <c r="M93" i="17" s="1"/>
  <c r="C91" i="17"/>
  <c r="V93" i="17"/>
  <c r="R185" i="17" s="1"/>
  <c r="Y58" i="17" l="1"/>
  <c r="C26" i="17"/>
  <c r="M26" i="17" s="1"/>
  <c r="J26" i="17" s="1"/>
  <c r="Q64" i="17" s="1"/>
  <c r="Q190" i="17" s="1"/>
  <c r="AA50" i="17"/>
  <c r="Y61" i="17"/>
  <c r="Q50" i="17"/>
  <c r="C61" i="17"/>
  <c r="Q51" i="17"/>
  <c r="AA51" i="17" s="1"/>
  <c r="J21" i="25"/>
  <c r="F21" i="25"/>
  <c r="H21" i="25"/>
  <c r="O142" i="17"/>
  <c r="R143" i="17" s="1"/>
  <c r="I185" i="17" s="1"/>
  <c r="J143" i="17"/>
  <c r="U185" i="17" s="1"/>
  <c r="J93" i="17"/>
  <c r="Q185" i="17" s="1"/>
  <c r="C179" i="17"/>
  <c r="C142" i="17"/>
  <c r="F143" i="17" s="1"/>
  <c r="H185" i="17" s="1"/>
  <c r="C175" i="17"/>
  <c r="C92" i="17"/>
  <c r="F93" i="17" s="1"/>
  <c r="D185" i="17" s="1"/>
  <c r="C58" i="17"/>
  <c r="C25" i="17"/>
  <c r="O117" i="17"/>
  <c r="R118" i="17" s="1"/>
  <c r="G185" i="17" s="1"/>
  <c r="C178" i="17"/>
  <c r="F26" i="17" l="1"/>
  <c r="D64" i="17" s="1"/>
  <c r="D190" i="17" s="1"/>
  <c r="X198" i="17"/>
  <c r="W198" i="17"/>
  <c r="X51" i="17"/>
  <c r="W64" i="17" s="1"/>
  <c r="W190" i="17" s="1"/>
  <c r="T51" i="17"/>
  <c r="J64" i="17" s="1"/>
  <c r="J190" i="17" s="1"/>
  <c r="G198" i="17" l="1"/>
  <c r="D198" i="17"/>
  <c r="U198" i="17"/>
  <c r="T198" i="17"/>
  <c r="H198" i="17"/>
  <c r="T26" i="11"/>
  <c r="S26" i="11"/>
  <c r="H5" i="10" l="1"/>
  <c r="E7" i="5" s="1"/>
  <c r="E9" i="5" s="1"/>
  <c r="G54" i="11"/>
  <c r="E7" i="3"/>
  <c r="E9" i="3" s="1"/>
  <c r="I3" i="15"/>
  <c r="D7" i="25" s="1"/>
  <c r="D13" i="25" l="1"/>
  <c r="R13" i="25" s="1"/>
  <c r="S13" i="25" s="1"/>
  <c r="T13" i="25" s="1"/>
  <c r="R7" i="25"/>
  <c r="S7" i="25" s="1"/>
  <c r="T7" i="25" s="1"/>
  <c r="BA25" i="13"/>
  <c r="AC22" i="13"/>
  <c r="AC24" i="13"/>
  <c r="BA16" i="13"/>
  <c r="BA21" i="13"/>
  <c r="BA19" i="13"/>
  <c r="AC16" i="13"/>
  <c r="AC14" i="13"/>
  <c r="AC13" i="13"/>
  <c r="AC19" i="13"/>
  <c r="BC12" i="13"/>
  <c r="AC23" i="13"/>
  <c r="BA14" i="13"/>
  <c r="BA12" i="13"/>
  <c r="AC27" i="13"/>
  <c r="AC9" i="13"/>
  <c r="AC10" i="13"/>
  <c r="AC20" i="13"/>
  <c r="BA15" i="13"/>
  <c r="BC4" i="13"/>
  <c r="AC15" i="13"/>
  <c r="BA27" i="13"/>
  <c r="BA23" i="13"/>
  <c r="AC26" i="13"/>
  <c r="BA13" i="13"/>
  <c r="BA24" i="13"/>
  <c r="AC21" i="13"/>
  <c r="BA22" i="13"/>
  <c r="AC12" i="13"/>
  <c r="BC20" i="13"/>
  <c r="BC23" i="13"/>
  <c r="BA9" i="13"/>
  <c r="BA17" i="13"/>
  <c r="AC11" i="13"/>
  <c r="BA11" i="13"/>
  <c r="AC25" i="13"/>
  <c r="BA26" i="13"/>
  <c r="BA20" i="13"/>
  <c r="AC17" i="13"/>
  <c r="BA10" i="13"/>
  <c r="AB11" i="13"/>
  <c r="BC14" i="13"/>
  <c r="BC13" i="13"/>
  <c r="BC21" i="13"/>
  <c r="BC15" i="13"/>
  <c r="BC22" i="13"/>
  <c r="BC26" i="13"/>
  <c r="BC24" i="13"/>
  <c r="AB16" i="13"/>
  <c r="AB20" i="13"/>
  <c r="AB23" i="13"/>
  <c r="AB15" i="13"/>
  <c r="AB13" i="13"/>
  <c r="AB26" i="13"/>
  <c r="BC27" i="13"/>
  <c r="BC25" i="13"/>
  <c r="BC16" i="13"/>
  <c r="BD16" i="13" s="1"/>
  <c r="BE16" i="13" s="1"/>
  <c r="W11" i="3" s="1"/>
  <c r="BC17" i="13"/>
  <c r="AB14" i="13"/>
  <c r="AB21" i="13"/>
  <c r="AB10" i="13"/>
  <c r="AB25" i="13"/>
  <c r="AB12" i="13"/>
  <c r="AB24" i="13"/>
  <c r="AB19" i="13"/>
  <c r="BC11" i="13"/>
  <c r="AB27" i="13"/>
  <c r="AB22" i="13"/>
  <c r="BC19" i="13"/>
  <c r="AB9" i="13"/>
  <c r="AB17" i="13"/>
  <c r="BC9" i="13"/>
  <c r="BC10" i="13"/>
  <c r="W22" i="5"/>
  <c r="W19" i="5"/>
  <c r="I15" i="15"/>
  <c r="I9" i="15"/>
  <c r="BD15" i="13" l="1"/>
  <c r="BE15" i="13" s="1"/>
  <c r="W10" i="3" s="1"/>
  <c r="BD19" i="13"/>
  <c r="AE11" i="13"/>
  <c r="AF11" i="13" s="1"/>
  <c r="BD9" i="13"/>
  <c r="BE9" i="13" s="1"/>
  <c r="AE17" i="13"/>
  <c r="AF17" i="13" s="1"/>
  <c r="BD25" i="13"/>
  <c r="BE25" i="13" s="1"/>
  <c r="W20" i="3" s="1"/>
  <c r="AE9" i="13"/>
  <c r="AF9" i="13" s="1"/>
  <c r="BD22" i="13"/>
  <c r="BE22" i="13" s="1"/>
  <c r="W17" i="3" s="1"/>
  <c r="J103" i="17"/>
  <c r="BD24" i="13"/>
  <c r="BE24" i="13" s="1"/>
  <c r="W19" i="3" s="1"/>
  <c r="BD11" i="13"/>
  <c r="BE11" i="13" s="1"/>
  <c r="W6" i="3" s="1"/>
  <c r="BD10" i="13"/>
  <c r="BE10" i="13" s="1"/>
  <c r="W5" i="3" s="1"/>
  <c r="AE25" i="13"/>
  <c r="AF25" i="13" s="1"/>
  <c r="BD17" i="13"/>
  <c r="BE17" i="13" s="1"/>
  <c r="W12" i="3" s="1"/>
  <c r="AE20" i="13"/>
  <c r="AF20" i="13" s="1"/>
  <c r="BD14" i="13"/>
  <c r="BE14" i="13" s="1"/>
  <c r="W9" i="3" s="1"/>
  <c r="AE26" i="13"/>
  <c r="AF26" i="13" s="1"/>
  <c r="F114" i="17"/>
  <c r="F109" i="17"/>
  <c r="F100" i="17"/>
  <c r="J105" i="17"/>
  <c r="W20" i="5"/>
  <c r="W16" i="5"/>
  <c r="W18" i="5"/>
  <c r="W21" i="5"/>
  <c r="AE23" i="13"/>
  <c r="AF23" i="13" s="1"/>
  <c r="W17" i="5"/>
  <c r="F101" i="17"/>
  <c r="W10" i="5"/>
  <c r="BD23" i="13"/>
  <c r="BE23" i="13" s="1"/>
  <c r="W18" i="3" s="1"/>
  <c r="W5" i="5"/>
  <c r="AE19" i="13"/>
  <c r="AF19" i="13" s="1"/>
  <c r="AE10" i="13"/>
  <c r="AF10" i="13" s="1"/>
  <c r="AE13" i="13"/>
  <c r="AF13" i="13" s="1"/>
  <c r="AE22" i="13"/>
  <c r="AF22" i="13" s="1"/>
  <c r="AE24" i="13"/>
  <c r="AF24" i="13" s="1"/>
  <c r="AE21" i="13"/>
  <c r="AF21" i="13" s="1"/>
  <c r="AE15" i="13"/>
  <c r="AF15" i="13" s="1"/>
  <c r="BD21" i="13"/>
  <c r="BE21" i="13" s="1"/>
  <c r="W16" i="3" s="1"/>
  <c r="AE16" i="13"/>
  <c r="AF16" i="13" s="1"/>
  <c r="AE27" i="13"/>
  <c r="AF27" i="13" s="1"/>
  <c r="AE12" i="13"/>
  <c r="AF12" i="13" s="1"/>
  <c r="AE14" i="13"/>
  <c r="AF14" i="13" s="1"/>
  <c r="BD27" i="13"/>
  <c r="BE27" i="13" s="1"/>
  <c r="W22" i="3" s="1"/>
  <c r="BD26" i="13"/>
  <c r="BE26" i="13" s="1"/>
  <c r="W21" i="3" s="1"/>
  <c r="BD13" i="13"/>
  <c r="BE13" i="13" s="1"/>
  <c r="W8" i="3" s="1"/>
  <c r="J112" i="17"/>
  <c r="J102" i="17"/>
  <c r="J107" i="17"/>
  <c r="W6" i="5"/>
  <c r="J106" i="17"/>
  <c r="I21" i="15"/>
  <c r="F111" i="17"/>
  <c r="J111" i="17"/>
  <c r="W7" i="5"/>
  <c r="W9" i="5"/>
  <c r="W15" i="5"/>
  <c r="W8" i="5"/>
  <c r="BD20" i="13"/>
  <c r="BE20" i="13" s="1"/>
  <c r="W15" i="3" s="1"/>
  <c r="BE19" i="13"/>
  <c r="BD12" i="13"/>
  <c r="BE12" i="13" s="1"/>
  <c r="W7" i="3" s="1"/>
  <c r="W12" i="5"/>
  <c r="W11" i="5"/>
  <c r="F43" i="17" l="1"/>
  <c r="F16" i="26"/>
  <c r="U18" i="17" s="1"/>
  <c r="F46" i="17"/>
  <c r="F19" i="26"/>
  <c r="U21" i="17" s="1"/>
  <c r="F47" i="17"/>
  <c r="F20" i="26"/>
  <c r="U22" i="17" s="1"/>
  <c r="J40" i="17"/>
  <c r="F12" i="26"/>
  <c r="U15" i="17" s="1"/>
  <c r="F37" i="17"/>
  <c r="F9" i="26"/>
  <c r="U12" i="17" s="1"/>
  <c r="F44" i="17"/>
  <c r="F17" i="26"/>
  <c r="U19" i="17" s="1"/>
  <c r="J49" i="17"/>
  <c r="F22" i="26"/>
  <c r="U24" i="17" s="1"/>
  <c r="F33" i="17"/>
  <c r="F5" i="26"/>
  <c r="U8" i="17" s="1"/>
  <c r="F39" i="17"/>
  <c r="F11" i="26"/>
  <c r="U14" i="17" s="1"/>
  <c r="F41" i="17"/>
  <c r="F14" i="26"/>
  <c r="U16" i="17" s="1"/>
  <c r="J48" i="17"/>
  <c r="F21" i="26"/>
  <c r="U23" i="17" s="1"/>
  <c r="F35" i="17"/>
  <c r="F7" i="26"/>
  <c r="U10" i="17" s="1"/>
  <c r="F38" i="17"/>
  <c r="F10" i="26"/>
  <c r="U13" i="17" s="1"/>
  <c r="F36" i="17"/>
  <c r="F8" i="26"/>
  <c r="U11" i="17" s="1"/>
  <c r="F45" i="17"/>
  <c r="F18" i="26"/>
  <c r="U20" i="17" s="1"/>
  <c r="J42" i="17"/>
  <c r="F15" i="26"/>
  <c r="U17" i="17" s="1"/>
  <c r="F32" i="17"/>
  <c r="F4" i="26"/>
  <c r="U7" i="17" s="1"/>
  <c r="F6" i="26"/>
  <c r="U9" i="17" s="1"/>
  <c r="F103" i="17"/>
  <c r="J109" i="17"/>
  <c r="J114" i="17"/>
  <c r="F105" i="17"/>
  <c r="J100" i="17"/>
  <c r="J101" i="17"/>
  <c r="F112" i="17"/>
  <c r="F106" i="17"/>
  <c r="F107" i="17"/>
  <c r="F102" i="17"/>
  <c r="AF18" i="13"/>
  <c r="AF29" i="13" s="1"/>
  <c r="AF28" i="13"/>
  <c r="BD28" i="13"/>
  <c r="J116" i="17"/>
  <c r="F116" i="17"/>
  <c r="BE28" i="13"/>
  <c r="W14" i="3"/>
  <c r="W23" i="3" s="1"/>
  <c r="F113" i="17"/>
  <c r="J113" i="17"/>
  <c r="F110" i="17"/>
  <c r="J110" i="17"/>
  <c r="I27" i="15"/>
  <c r="G55" i="11" s="1"/>
  <c r="I24" i="15"/>
  <c r="D8" i="25" s="1"/>
  <c r="R8" i="25" s="1"/>
  <c r="S8" i="25" s="1"/>
  <c r="T8" i="25" s="1"/>
  <c r="J104" i="17"/>
  <c r="F104" i="17"/>
  <c r="J99" i="17"/>
  <c r="F99" i="17"/>
  <c r="J115" i="17"/>
  <c r="F115" i="17"/>
  <c r="BE18" i="13"/>
  <c r="BE29" i="13" s="1"/>
  <c r="W4" i="3"/>
  <c r="W13" i="3" s="1"/>
  <c r="W24" i="3" s="1"/>
  <c r="BD18" i="13"/>
  <c r="BD29" i="13" s="1"/>
  <c r="F108" i="17"/>
  <c r="J108" i="17"/>
  <c r="T19" i="17" l="1"/>
  <c r="X19" i="17"/>
  <c r="T9" i="17"/>
  <c r="X9" i="17"/>
  <c r="T11" i="17"/>
  <c r="X11" i="17"/>
  <c r="T8" i="17"/>
  <c r="X8" i="17"/>
  <c r="X15" i="17"/>
  <c r="T15" i="17"/>
  <c r="X7" i="17"/>
  <c r="T7" i="17"/>
  <c r="T13" i="17"/>
  <c r="X13" i="17"/>
  <c r="X23" i="17"/>
  <c r="T23" i="17"/>
  <c r="X14" i="17"/>
  <c r="T14" i="17"/>
  <c r="T24" i="17"/>
  <c r="X24" i="17"/>
  <c r="T12" i="17"/>
  <c r="X12" i="17"/>
  <c r="X22" i="17"/>
  <c r="T22" i="17"/>
  <c r="T18" i="17"/>
  <c r="X18" i="17"/>
  <c r="T17" i="17"/>
  <c r="X17" i="17"/>
  <c r="T10" i="17"/>
  <c r="X10" i="17"/>
  <c r="T16" i="17"/>
  <c r="X16" i="17"/>
  <c r="X21" i="17"/>
  <c r="T21" i="17"/>
  <c r="T20" i="17"/>
  <c r="X20" i="17"/>
  <c r="J47" i="17"/>
  <c r="J43" i="17"/>
  <c r="J32" i="17"/>
  <c r="K32" i="17" s="1"/>
  <c r="J39" i="17"/>
  <c r="J46" i="17"/>
  <c r="F49" i="17"/>
  <c r="J37" i="17"/>
  <c r="J45" i="17"/>
  <c r="F42" i="17"/>
  <c r="J38" i="17"/>
  <c r="F48" i="17"/>
  <c r="J44" i="17"/>
  <c r="J33" i="17"/>
  <c r="J41" i="17"/>
  <c r="J36" i="17"/>
  <c r="F13" i="26"/>
  <c r="F24" i="26" s="1"/>
  <c r="F23" i="26"/>
  <c r="F34" i="17"/>
  <c r="E34" i="17" s="1"/>
  <c r="J34" i="17"/>
  <c r="J35" i="17"/>
  <c r="F40" i="17"/>
  <c r="AF30" i="13"/>
  <c r="BD30" i="13"/>
  <c r="E105" i="17"/>
  <c r="E108" i="17"/>
  <c r="E111" i="17"/>
  <c r="E101" i="17"/>
  <c r="E107" i="17"/>
  <c r="E113" i="17"/>
  <c r="E104" i="17"/>
  <c r="E110" i="17"/>
  <c r="E103" i="17"/>
  <c r="E100" i="17"/>
  <c r="E102" i="17"/>
  <c r="E99" i="17"/>
  <c r="E114" i="17"/>
  <c r="E106" i="17"/>
  <c r="E112" i="17"/>
  <c r="E115" i="17"/>
  <c r="E109" i="17"/>
  <c r="E116" i="17"/>
  <c r="BE30" i="13"/>
  <c r="E6" i="3" s="1"/>
  <c r="F5" i="27" s="1"/>
  <c r="K103" i="17"/>
  <c r="K101" i="17"/>
  <c r="K102" i="17"/>
  <c r="K107" i="17"/>
  <c r="K99" i="17"/>
  <c r="K108" i="17"/>
  <c r="K109" i="17"/>
  <c r="K116" i="17"/>
  <c r="K105" i="17"/>
  <c r="K110" i="17"/>
  <c r="K115" i="17"/>
  <c r="K100" i="17"/>
  <c r="K106" i="17"/>
  <c r="K104" i="17"/>
  <c r="K113" i="17"/>
  <c r="K111" i="17"/>
  <c r="K114" i="17"/>
  <c r="K112" i="17"/>
  <c r="E32" i="17"/>
  <c r="E33" i="17"/>
  <c r="W4" i="5"/>
  <c r="W13" i="5" s="1"/>
  <c r="W24" i="5" s="1"/>
  <c r="W14" i="5"/>
  <c r="W23" i="5" s="1"/>
  <c r="W25" i="3"/>
  <c r="F15" i="27" s="1"/>
  <c r="E21" i="27" l="1"/>
  <c r="E24" i="27" s="1"/>
  <c r="G21" i="27"/>
  <c r="G24" i="27" s="1"/>
  <c r="F21" i="27"/>
  <c r="F24" i="27" s="1"/>
  <c r="J21" i="27"/>
  <c r="J24" i="27" s="1"/>
  <c r="H21" i="27"/>
  <c r="H24" i="27" s="1"/>
  <c r="C21" i="27"/>
  <c r="C24" i="27" s="1"/>
  <c r="I21" i="27"/>
  <c r="I24" i="27" s="1"/>
  <c r="D21" i="27"/>
  <c r="D24" i="27" s="1"/>
  <c r="S10" i="17"/>
  <c r="S13" i="17"/>
  <c r="S7" i="17"/>
  <c r="S9" i="17"/>
  <c r="S12" i="17"/>
  <c r="S11" i="17"/>
  <c r="S8" i="17"/>
  <c r="S21" i="17"/>
  <c r="S20" i="17"/>
  <c r="S23" i="17"/>
  <c r="S16" i="17"/>
  <c r="S19" i="17"/>
  <c r="S17" i="17"/>
  <c r="S14" i="17"/>
  <c r="S24" i="17"/>
  <c r="S22" i="17"/>
  <c r="S18" i="17"/>
  <c r="Y7" i="17"/>
  <c r="Y8" i="17"/>
  <c r="Y10" i="17"/>
  <c r="Y18" i="17"/>
  <c r="Y24" i="17"/>
  <c r="Y17" i="17"/>
  <c r="Y21" i="17"/>
  <c r="Y11" i="17"/>
  <c r="Y15" i="17"/>
  <c r="Y13" i="17"/>
  <c r="Y23" i="17"/>
  <c r="Y19" i="17"/>
  <c r="Y14" i="17"/>
  <c r="Z14" i="17" s="1"/>
  <c r="Y12" i="17"/>
  <c r="Y20" i="17"/>
  <c r="Y22" i="17"/>
  <c r="Y16" i="17"/>
  <c r="S15" i="17"/>
  <c r="Y9" i="17"/>
  <c r="E36" i="17"/>
  <c r="K33" i="17"/>
  <c r="L33" i="17" s="1"/>
  <c r="E39" i="17"/>
  <c r="E35" i="17"/>
  <c r="E37" i="17"/>
  <c r="E38" i="17"/>
  <c r="L112" i="17"/>
  <c r="M112" i="17" s="1"/>
  <c r="U177" i="17" s="1"/>
  <c r="E40" i="17"/>
  <c r="F25" i="26"/>
  <c r="K34" i="17"/>
  <c r="L34" i="17" s="1"/>
  <c r="K36" i="17"/>
  <c r="K40" i="17"/>
  <c r="K37" i="17"/>
  <c r="K43" i="17"/>
  <c r="K38" i="17"/>
  <c r="K41" i="17"/>
  <c r="E42" i="17"/>
  <c r="K44" i="17"/>
  <c r="K39" i="17"/>
  <c r="L39" i="17" s="1"/>
  <c r="K46" i="17"/>
  <c r="E47" i="17"/>
  <c r="E49" i="17"/>
  <c r="E44" i="17"/>
  <c r="E45" i="17"/>
  <c r="E48" i="17"/>
  <c r="K42" i="17"/>
  <c r="K47" i="17"/>
  <c r="K45" i="17"/>
  <c r="K48" i="17"/>
  <c r="E41" i="17"/>
  <c r="E43" i="17"/>
  <c r="E46" i="17"/>
  <c r="K49" i="17"/>
  <c r="K35" i="17"/>
  <c r="D39" i="17"/>
  <c r="AE27" i="3"/>
  <c r="AA27" i="3"/>
  <c r="AI27" i="3"/>
  <c r="W27" i="3"/>
  <c r="AG27" i="3"/>
  <c r="AC27" i="3"/>
  <c r="Y27" i="3"/>
  <c r="U27" i="3"/>
  <c r="H12" i="3"/>
  <c r="Q12" i="3"/>
  <c r="G12" i="3"/>
  <c r="I12" i="3"/>
  <c r="M12" i="3"/>
  <c r="D12" i="3"/>
  <c r="E12" i="3"/>
  <c r="C12" i="3"/>
  <c r="P12" i="3"/>
  <c r="R12" i="3"/>
  <c r="O12" i="3"/>
  <c r="N12" i="3"/>
  <c r="L12" i="3"/>
  <c r="J12" i="3"/>
  <c r="K12" i="3"/>
  <c r="F12" i="3"/>
  <c r="L102" i="17"/>
  <c r="L107" i="17"/>
  <c r="L106" i="17"/>
  <c r="L104" i="17"/>
  <c r="L111" i="17"/>
  <c r="M111" i="17" s="1"/>
  <c r="T177" i="17" s="1"/>
  <c r="D32" i="17"/>
  <c r="L115" i="17"/>
  <c r="M115" i="17" s="1"/>
  <c r="X177" i="17" s="1"/>
  <c r="D33" i="17"/>
  <c r="L110" i="17"/>
  <c r="M110" i="17" s="1"/>
  <c r="S177" i="17" s="1"/>
  <c r="L101" i="17"/>
  <c r="L114" i="17"/>
  <c r="M114" i="17" s="1"/>
  <c r="W177" i="17" s="1"/>
  <c r="L105" i="17"/>
  <c r="L99" i="17"/>
  <c r="L103" i="17"/>
  <c r="L116" i="17"/>
  <c r="M116" i="17" s="1"/>
  <c r="M117" i="17" s="1"/>
  <c r="W25" i="5"/>
  <c r="L113" i="17"/>
  <c r="M113" i="17" s="1"/>
  <c r="V177" i="17" s="1"/>
  <c r="L109" i="17"/>
  <c r="M109" i="17" s="1"/>
  <c r="R177" i="17" s="1"/>
  <c r="L100" i="17"/>
  <c r="E6" i="5"/>
  <c r="F6" i="27" s="1"/>
  <c r="F7" i="27" s="1"/>
  <c r="L108" i="17"/>
  <c r="M108" i="17" s="1"/>
  <c r="Q177" i="17" s="1"/>
  <c r="D115" i="17"/>
  <c r="C115" i="17" s="1"/>
  <c r="D177" i="17" s="1"/>
  <c r="D99" i="17"/>
  <c r="D110" i="17"/>
  <c r="C110" i="17" s="1"/>
  <c r="I177" i="17" s="1"/>
  <c r="D101" i="17"/>
  <c r="L32" i="17"/>
  <c r="D112" i="17"/>
  <c r="C112" i="17" s="1"/>
  <c r="G177" i="17" s="1"/>
  <c r="D102" i="17"/>
  <c r="D104" i="17"/>
  <c r="D111" i="17"/>
  <c r="C111" i="17" s="1"/>
  <c r="H177" i="17" s="1"/>
  <c r="D116" i="17"/>
  <c r="D106" i="17"/>
  <c r="D100" i="17"/>
  <c r="D113" i="17"/>
  <c r="C113" i="17" s="1"/>
  <c r="F177" i="17" s="1"/>
  <c r="D108" i="17"/>
  <c r="C108" i="17" s="1"/>
  <c r="K177" i="17" s="1"/>
  <c r="F15" i="11"/>
  <c r="D19" i="25" s="1"/>
  <c r="F5" i="11"/>
  <c r="D3" i="25" s="1"/>
  <c r="R3" i="25" s="1"/>
  <c r="S3" i="25" s="1"/>
  <c r="T3" i="25" s="1"/>
  <c r="D109" i="17"/>
  <c r="C109" i="17" s="1"/>
  <c r="J177" i="17" s="1"/>
  <c r="D114" i="17"/>
  <c r="C114" i="17" s="1"/>
  <c r="E177" i="17" s="1"/>
  <c r="D103" i="17"/>
  <c r="D107" i="17"/>
  <c r="D105" i="17"/>
  <c r="Z23" i="17" l="1"/>
  <c r="AA23" i="17" s="1"/>
  <c r="X59" i="17" s="1"/>
  <c r="D28" i="27"/>
  <c r="I28" i="27"/>
  <c r="C28" i="27"/>
  <c r="G28" i="27"/>
  <c r="J28" i="27"/>
  <c r="F28" i="27"/>
  <c r="H28" i="27"/>
  <c r="E28" i="27"/>
  <c r="K8" i="27"/>
  <c r="P8" i="27"/>
  <c r="M8" i="27"/>
  <c r="F8" i="27"/>
  <c r="D8" i="27"/>
  <c r="G8" i="27"/>
  <c r="I8" i="27"/>
  <c r="Q8" i="27"/>
  <c r="R8" i="27"/>
  <c r="J8" i="27"/>
  <c r="N8" i="27"/>
  <c r="S8" i="27"/>
  <c r="E8" i="27"/>
  <c r="H8" i="27"/>
  <c r="O8" i="27"/>
  <c r="L8" i="27"/>
  <c r="Z12" i="17"/>
  <c r="Z17" i="17"/>
  <c r="AA17" i="17" s="1"/>
  <c r="R59" i="17" s="1"/>
  <c r="Z18" i="17"/>
  <c r="AA18" i="17" s="1"/>
  <c r="S59" i="17" s="1"/>
  <c r="Z20" i="17"/>
  <c r="AA20" i="17" s="1"/>
  <c r="U59" i="17" s="1"/>
  <c r="Z21" i="17"/>
  <c r="AA21" i="17" s="1"/>
  <c r="V59" i="17" s="1"/>
  <c r="Z9" i="17"/>
  <c r="Z8" i="17"/>
  <c r="Z13" i="17"/>
  <c r="R22" i="17"/>
  <c r="Q22" i="17" s="1"/>
  <c r="E59" i="17" s="1"/>
  <c r="R19" i="17"/>
  <c r="Q19" i="17" s="1"/>
  <c r="H59" i="17" s="1"/>
  <c r="Z16" i="17"/>
  <c r="AA16" i="17" s="1"/>
  <c r="Q59" i="17" s="1"/>
  <c r="Z7" i="17"/>
  <c r="R24" i="17"/>
  <c r="Q24" i="17" s="1"/>
  <c r="R10" i="17"/>
  <c r="Z10" i="17"/>
  <c r="R21" i="17"/>
  <c r="Q21" i="17" s="1"/>
  <c r="F59" i="17" s="1"/>
  <c r="R9" i="17"/>
  <c r="R16" i="17"/>
  <c r="Q16" i="17" s="1"/>
  <c r="K59" i="17" s="1"/>
  <c r="R8" i="17"/>
  <c r="R7" i="17"/>
  <c r="R15" i="17"/>
  <c r="Z15" i="17"/>
  <c r="Z24" i="17"/>
  <c r="AA24" i="17" s="1"/>
  <c r="R14" i="17"/>
  <c r="R23" i="17"/>
  <c r="Q23" i="17" s="1"/>
  <c r="D59" i="17" s="1"/>
  <c r="R13" i="17"/>
  <c r="Z22" i="17"/>
  <c r="AA22" i="17" s="1"/>
  <c r="W59" i="17" s="1"/>
  <c r="Z19" i="17"/>
  <c r="AA19" i="17" s="1"/>
  <c r="T59" i="17" s="1"/>
  <c r="R11" i="17"/>
  <c r="Z11" i="17"/>
  <c r="R18" i="17"/>
  <c r="Q18" i="17" s="1"/>
  <c r="I59" i="17" s="1"/>
  <c r="R17" i="17"/>
  <c r="Q17" i="17" s="1"/>
  <c r="J59" i="17" s="1"/>
  <c r="R20" i="17"/>
  <c r="Q20" i="17" s="1"/>
  <c r="G59" i="17" s="1"/>
  <c r="R12" i="17"/>
  <c r="D36" i="17"/>
  <c r="D46" i="17"/>
  <c r="C46" i="17" s="1"/>
  <c r="F60" i="17" s="1"/>
  <c r="D40" i="17"/>
  <c r="D37" i="17"/>
  <c r="L48" i="17"/>
  <c r="M48" i="17" s="1"/>
  <c r="X60" i="17" s="1"/>
  <c r="D38" i="17"/>
  <c r="L35" i="17"/>
  <c r="D35" i="17"/>
  <c r="L38" i="17"/>
  <c r="L45" i="17"/>
  <c r="M45" i="17" s="1"/>
  <c r="U60" i="17" s="1"/>
  <c r="L42" i="17"/>
  <c r="M42" i="17" s="1"/>
  <c r="R60" i="17" s="1"/>
  <c r="L49" i="17"/>
  <c r="M49" i="17" s="1"/>
  <c r="M50" i="17" s="1"/>
  <c r="L36" i="17"/>
  <c r="L37" i="17"/>
  <c r="D48" i="17"/>
  <c r="C48" i="17" s="1"/>
  <c r="D60" i="17" s="1"/>
  <c r="D34" i="17"/>
  <c r="D43" i="17"/>
  <c r="C43" i="17" s="1"/>
  <c r="I60" i="17" s="1"/>
  <c r="L47" i="17"/>
  <c r="M47" i="17" s="1"/>
  <c r="W60" i="17" s="1"/>
  <c r="L44" i="17"/>
  <c r="M44" i="17" s="1"/>
  <c r="T60" i="17" s="1"/>
  <c r="L41" i="17"/>
  <c r="M41" i="17" s="1"/>
  <c r="Q60" i="17" s="1"/>
  <c r="D49" i="17"/>
  <c r="C49" i="17" s="1"/>
  <c r="C50" i="17" s="1"/>
  <c r="L40" i="17"/>
  <c r="D41" i="17"/>
  <c r="C41" i="17" s="1"/>
  <c r="K60" i="17" s="1"/>
  <c r="L46" i="17"/>
  <c r="M46" i="17" s="1"/>
  <c r="V60" i="17" s="1"/>
  <c r="D42" i="17"/>
  <c r="C42" i="17" s="1"/>
  <c r="J60" i="17" s="1"/>
  <c r="D44" i="17"/>
  <c r="C44" i="17" s="1"/>
  <c r="H60" i="17" s="1"/>
  <c r="D47" i="17"/>
  <c r="C47" i="17" s="1"/>
  <c r="E60" i="17" s="1"/>
  <c r="D45" i="17"/>
  <c r="C45" i="17" s="1"/>
  <c r="G60" i="17" s="1"/>
  <c r="L43" i="17"/>
  <c r="M43" i="17" s="1"/>
  <c r="S60" i="17" s="1"/>
  <c r="W27" i="5"/>
  <c r="U27" i="5"/>
  <c r="AG27" i="5"/>
  <c r="AI27" i="5"/>
  <c r="AE27" i="5"/>
  <c r="Y27" i="5"/>
  <c r="AA27" i="5"/>
  <c r="AC27" i="5"/>
  <c r="E12" i="5"/>
  <c r="C12" i="5"/>
  <c r="Q12" i="5"/>
  <c r="O12" i="5"/>
  <c r="N12" i="5"/>
  <c r="P12" i="5"/>
  <c r="D12" i="5"/>
  <c r="R12" i="5"/>
  <c r="G12" i="5"/>
  <c r="I12" i="5"/>
  <c r="L12" i="5"/>
  <c r="J12" i="5"/>
  <c r="F12" i="5"/>
  <c r="K12" i="5"/>
  <c r="M12" i="5"/>
  <c r="H12" i="5"/>
  <c r="Y177" i="17"/>
  <c r="F6" i="11"/>
  <c r="F16" i="11"/>
  <c r="C118" i="17"/>
  <c r="M118" i="17" s="1"/>
  <c r="J118" i="17" s="1"/>
  <c r="S185" i="17" s="1"/>
  <c r="C116" i="17"/>
  <c r="Y59" i="17" l="1"/>
  <c r="AA25" i="17"/>
  <c r="Q26" i="17"/>
  <c r="AA26" i="17" s="1"/>
  <c r="C59" i="17"/>
  <c r="Q25" i="17"/>
  <c r="Y60" i="17"/>
  <c r="C51" i="17"/>
  <c r="M51" i="17" s="1"/>
  <c r="J51" i="17" s="1"/>
  <c r="U64" i="17" s="1"/>
  <c r="C60" i="17"/>
  <c r="O185" i="17"/>
  <c r="F17" i="11"/>
  <c r="D20" i="25"/>
  <c r="F7" i="11"/>
  <c r="D4" i="25"/>
  <c r="R4" i="25" s="1"/>
  <c r="S4" i="25" s="1"/>
  <c r="T4" i="25" s="1"/>
  <c r="C177" i="17"/>
  <c r="C117" i="17"/>
  <c r="F118" i="17" s="1"/>
  <c r="F185" i="17" s="1"/>
  <c r="F198" i="17" s="1"/>
  <c r="F51" i="17" l="1"/>
  <c r="H64" i="17" s="1"/>
  <c r="X26" i="17"/>
  <c r="S64" i="17" s="1"/>
  <c r="S190" i="17" s="1"/>
  <c r="T26" i="17"/>
  <c r="F64" i="17" s="1"/>
  <c r="F190" i="17" s="1"/>
  <c r="U190" i="17"/>
  <c r="M185" i="17"/>
  <c r="D5" i="25"/>
  <c r="D6" i="25" s="1"/>
  <c r="F8" i="11"/>
  <c r="I29" i="15" s="1"/>
  <c r="D9" i="25" s="1"/>
  <c r="S8" i="11"/>
  <c r="V29" i="15" s="1"/>
  <c r="Q9" i="25" s="1"/>
  <c r="D8" i="11"/>
  <c r="G29" i="15" s="1"/>
  <c r="B9" i="25" s="1"/>
  <c r="P8" i="11"/>
  <c r="S29" i="15" s="1"/>
  <c r="N9" i="25" s="1"/>
  <c r="Q8" i="11"/>
  <c r="T29" i="15" s="1"/>
  <c r="O9" i="25" s="1"/>
  <c r="O8" i="11"/>
  <c r="R29" i="15" s="1"/>
  <c r="M9" i="25" s="1"/>
  <c r="R8" i="11"/>
  <c r="U29" i="15" s="1"/>
  <c r="P9" i="25" s="1"/>
  <c r="E8" i="11"/>
  <c r="H29" i="15" s="1"/>
  <c r="C9" i="25" s="1"/>
  <c r="M8" i="11"/>
  <c r="P29" i="15" s="1"/>
  <c r="K9" i="25" s="1"/>
  <c r="N8" i="11"/>
  <c r="Q29" i="15" s="1"/>
  <c r="L9" i="25" s="1"/>
  <c r="H8" i="11"/>
  <c r="K29" i="15" s="1"/>
  <c r="F9" i="25" s="1"/>
  <c r="I8" i="11"/>
  <c r="L29" i="15" s="1"/>
  <c r="G9" i="25" s="1"/>
  <c r="K8" i="11"/>
  <c r="N29" i="15" s="1"/>
  <c r="I9" i="25" s="1"/>
  <c r="G8" i="11"/>
  <c r="J29" i="15" s="1"/>
  <c r="E9" i="25" s="1"/>
  <c r="J8" i="11"/>
  <c r="M29" i="15" s="1"/>
  <c r="H9" i="25" s="1"/>
  <c r="L8" i="11"/>
  <c r="O29" i="15" s="1"/>
  <c r="J9" i="25" s="1"/>
  <c r="D21" i="25"/>
  <c r="F18" i="11"/>
  <c r="D22" i="25" s="1"/>
  <c r="D18" i="11"/>
  <c r="B22" i="25" s="1"/>
  <c r="R18" i="11"/>
  <c r="P22" i="25" s="1"/>
  <c r="P18" i="11"/>
  <c r="N22" i="25" s="1"/>
  <c r="N18" i="11"/>
  <c r="L22" i="25" s="1"/>
  <c r="H18" i="11"/>
  <c r="F22" i="25" s="1"/>
  <c r="L18" i="11"/>
  <c r="J22" i="25" s="1"/>
  <c r="J18" i="11"/>
  <c r="H22" i="25" s="1"/>
  <c r="S198" i="17" l="1"/>
  <c r="O26" i="11" s="1"/>
  <c r="Q198" i="17"/>
  <c r="M26" i="11" s="1"/>
  <c r="V198" i="17"/>
  <c r="R198" i="17"/>
  <c r="N26" i="11" s="1"/>
  <c r="I198" i="17"/>
  <c r="J198" i="17"/>
  <c r="I26" i="11" s="1"/>
  <c r="O64" i="17"/>
  <c r="O190" i="17" s="1"/>
  <c r="E26" i="11"/>
  <c r="F26" i="11"/>
  <c r="R6" i="25"/>
  <c r="S6" i="25" s="1"/>
  <c r="T6" i="25" s="1"/>
  <c r="R5" i="25"/>
  <c r="S5" i="25" s="1"/>
  <c r="T5" i="25" s="1"/>
  <c r="M64" i="17"/>
  <c r="M190" i="17" s="1"/>
  <c r="H190" i="17"/>
  <c r="R9" i="25"/>
  <c r="S9" i="25" s="1"/>
  <c r="E198" i="17" l="1"/>
  <c r="D26" i="11" s="1"/>
  <c r="K198" i="17"/>
  <c r="J26" i="11" s="1"/>
  <c r="O198" i="17"/>
  <c r="L27" i="11" s="1"/>
  <c r="P26" i="11"/>
  <c r="R14" i="25"/>
  <c r="S14" i="25" s="1"/>
  <c r="T14" i="25" s="1"/>
  <c r="R26" i="11"/>
  <c r="Q26" i="11"/>
  <c r="M198" i="17"/>
  <c r="K27" i="11" s="1"/>
  <c r="C26" i="11"/>
  <c r="N28" i="11" l="1"/>
  <c r="P28" i="11"/>
  <c r="R28" i="11"/>
  <c r="Q28" i="11"/>
  <c r="S28" i="11"/>
  <c r="T28" i="11"/>
  <c r="M28" i="11"/>
  <c r="O28" i="11"/>
  <c r="G26" i="11"/>
  <c r="H26" i="11"/>
  <c r="G29" i="11" l="1"/>
  <c r="G28" i="11"/>
  <c r="O29" i="11"/>
  <c r="E28" i="11"/>
  <c r="D29" i="11"/>
  <c r="M29" i="11"/>
  <c r="J29" i="11"/>
  <c r="S29" i="11"/>
  <c r="T29" i="11"/>
  <c r="N29" i="11"/>
  <c r="C28" i="11"/>
  <c r="J28" i="11"/>
  <c r="H29" i="11"/>
  <c r="Q29" i="11"/>
  <c r="F28" i="11"/>
  <c r="I29" i="11"/>
  <c r="R29" i="11"/>
  <c r="H28" i="11"/>
  <c r="C29" i="11"/>
  <c r="F29" i="11"/>
  <c r="E29" i="11"/>
  <c r="D28" i="11"/>
  <c r="I28" i="11"/>
  <c r="P29" i="11"/>
</calcChain>
</file>

<file path=xl/sharedStrings.xml><?xml version="1.0" encoding="utf-8"?>
<sst xmlns="http://schemas.openxmlformats.org/spreadsheetml/2006/main" count="1892" uniqueCount="252">
  <si>
    <t>Hole</t>
  </si>
  <si>
    <t>OUT</t>
  </si>
  <si>
    <t>IN</t>
  </si>
  <si>
    <t>TOTAL</t>
  </si>
  <si>
    <t>Par</t>
  </si>
  <si>
    <t>Jeff</t>
  </si>
  <si>
    <t>Actual score</t>
  </si>
  <si>
    <t>SSS</t>
  </si>
  <si>
    <t xml:space="preserve"> </t>
  </si>
  <si>
    <t>ENTER DATA</t>
  </si>
  <si>
    <t>Stableford</t>
  </si>
  <si>
    <t>Handicaps based on this round only are as follows:</t>
  </si>
  <si>
    <t>Total Gross Score minus the SSS.</t>
  </si>
  <si>
    <t>Handicaps thought to be appropriate:</t>
  </si>
  <si>
    <t>or averaged Total Gross Score minus the SSS.</t>
  </si>
  <si>
    <t>Derek</t>
  </si>
  <si>
    <t>Tom</t>
  </si>
  <si>
    <t>Derm</t>
  </si>
  <si>
    <t>Neil</t>
  </si>
  <si>
    <t>Steve</t>
  </si>
  <si>
    <t>Day 1</t>
  </si>
  <si>
    <t>Day 2</t>
  </si>
  <si>
    <t>Total</t>
  </si>
  <si>
    <t>Individual Stableford</t>
  </si>
  <si>
    <t>Calculations in black and scores in red.</t>
  </si>
  <si>
    <t>Net Score Calculator</t>
  </si>
  <si>
    <t>ACTUAL SCORE- SHOTS ALLOWED + PAR</t>
  </si>
  <si>
    <t xml:space="preserve">  </t>
  </si>
  <si>
    <t>SI</t>
  </si>
  <si>
    <t>Gross score (adjust to</t>
  </si>
  <si>
    <t>a max of double bogey)</t>
  </si>
  <si>
    <t>Handicaps thought to be appropriate</t>
  </si>
  <si>
    <t>Handicaps based on Day 1</t>
  </si>
  <si>
    <t>Handicaps based on Day 2</t>
  </si>
  <si>
    <t>Difference on Day 1</t>
  </si>
  <si>
    <t>Difference on Day 2</t>
  </si>
  <si>
    <t xml:space="preserve">Average played handicap </t>
  </si>
  <si>
    <t>Average handicap difference</t>
  </si>
  <si>
    <t>More appropriate handicaps!!</t>
  </si>
  <si>
    <t>Stew</t>
  </si>
  <si>
    <t>H'cap</t>
  </si>
  <si>
    <t>Handicap</t>
  </si>
  <si>
    <t>H'cap on day</t>
  </si>
  <si>
    <t>Difference</t>
  </si>
  <si>
    <t xml:space="preserve">Individual Stableford </t>
  </si>
  <si>
    <t>Team Stableford (best hole scores from pair)</t>
  </si>
  <si>
    <t>TOT</t>
  </si>
  <si>
    <t>36+</t>
  </si>
  <si>
    <t>Mike</t>
  </si>
  <si>
    <t>Stewart</t>
  </si>
  <si>
    <t>Dermot</t>
  </si>
  <si>
    <t>v</t>
  </si>
  <si>
    <t>HOLE</t>
  </si>
  <si>
    <t>Shots</t>
  </si>
  <si>
    <t>Points</t>
  </si>
  <si>
    <t>Up or</t>
  </si>
  <si>
    <t>Down</t>
  </si>
  <si>
    <t>Result</t>
  </si>
  <si>
    <t>SATURDAY</t>
  </si>
  <si>
    <t>FRIDAY</t>
  </si>
  <si>
    <t>9 &amp; 8</t>
  </si>
  <si>
    <t>8 &amp; 7</t>
  </si>
  <si>
    <t>7 &amp; 6</t>
  </si>
  <si>
    <t>6 &amp; 5</t>
  </si>
  <si>
    <t>5 &amp; 4</t>
  </si>
  <si>
    <t>4 &amp; 3</t>
  </si>
  <si>
    <t>3 &amp; 2</t>
  </si>
  <si>
    <t>2 &amp; 1</t>
  </si>
  <si>
    <t>1 &amp; 0</t>
  </si>
  <si>
    <t>MATCH 1</t>
  </si>
  <si>
    <t>MATCH 2</t>
  </si>
  <si>
    <t>MATCH 4</t>
  </si>
  <si>
    <t>MATCH 3</t>
  </si>
  <si>
    <t>MATCH 5</t>
  </si>
  <si>
    <t>MATCH 6</t>
  </si>
  <si>
    <t>MATCH 7</t>
  </si>
  <si>
    <t>MATCH 8</t>
  </si>
  <si>
    <t>MATCH 9</t>
  </si>
  <si>
    <t>OVERALL</t>
  </si>
  <si>
    <t>INDIVIDUAL</t>
  </si>
  <si>
    <t>TEAM</t>
  </si>
  <si>
    <t>Dermot &amp; Tom</t>
  </si>
  <si>
    <t>Max £10</t>
  </si>
  <si>
    <t>PLACE</t>
  </si>
  <si>
    <t>Day 1 Friday summary</t>
  </si>
  <si>
    <t>Day 2 Saturday summary</t>
  </si>
  <si>
    <t>Day 1 position</t>
  </si>
  <si>
    <t>Day 2 position</t>
  </si>
  <si>
    <t>Day 1 H'cap</t>
  </si>
  <si>
    <t>Day 2 H'cap</t>
  </si>
  <si>
    <t>*</t>
  </si>
  <si>
    <t>Average Diff</t>
  </si>
  <si>
    <t>Overall position</t>
  </si>
  <si>
    <t>Handicaps</t>
  </si>
  <si>
    <t>Brian</t>
  </si>
  <si>
    <t>Skips</t>
  </si>
  <si>
    <t>FRIDAY AND SATURDAY</t>
  </si>
  <si>
    <t>FRIDAY AND SATURDAY ONLY</t>
  </si>
  <si>
    <t>Team</t>
  </si>
  <si>
    <t>Colours</t>
  </si>
  <si>
    <t>Teams</t>
  </si>
  <si>
    <t>Robin</t>
  </si>
  <si>
    <t>Brian &amp; Robin</t>
  </si>
  <si>
    <t>Tee Off</t>
  </si>
  <si>
    <t>average</t>
  </si>
  <si>
    <t>IF NEEDED</t>
  </si>
  <si>
    <t>Max £25</t>
  </si>
  <si>
    <t>POSITION</t>
  </si>
  <si>
    <t>total</t>
  </si>
  <si>
    <t>times 2</t>
  </si>
  <si>
    <t>change to</t>
  </si>
  <si>
    <t>handicap off</t>
  </si>
  <si>
    <t>hcap played to</t>
  </si>
  <si>
    <t>position</t>
  </si>
  <si>
    <t>Fri Stab Score</t>
  </si>
  <si>
    <t>Sat Stab Score</t>
  </si>
  <si>
    <t>Tot Stab Score</t>
  </si>
  <si>
    <t>Ave Stab Score</t>
  </si>
  <si>
    <t xml:space="preserve">change from </t>
  </si>
  <si>
    <t>Mander</t>
  </si>
  <si>
    <t>Smith</t>
  </si>
  <si>
    <t>Adams</t>
  </si>
  <si>
    <t>Rooney</t>
  </si>
  <si>
    <t>Sturdy</t>
  </si>
  <si>
    <t>Andrews</t>
  </si>
  <si>
    <t>Kingston</t>
  </si>
  <si>
    <t>Aaron</t>
  </si>
  <si>
    <t>Richard</t>
  </si>
  <si>
    <t>Sanj</t>
  </si>
  <si>
    <t>Page</t>
  </si>
  <si>
    <t>Levy</t>
  </si>
  <si>
    <t>Phil</t>
  </si>
  <si>
    <t>Alan</t>
  </si>
  <si>
    <t>??</t>
  </si>
  <si>
    <t>Staverton Park</t>
  </si>
  <si>
    <t>Day1 input FRIDAY 14th October</t>
  </si>
  <si>
    <t>Day2 input SATURDAY 15th October</t>
  </si>
  <si>
    <t>October 14th to 16th 2016</t>
  </si>
  <si>
    <t>Friday - 18 holes</t>
  </si>
  <si>
    <t>Sunday - 9 Holes</t>
  </si>
  <si>
    <t>Saturday - 18 Holes</t>
  </si>
  <si>
    <t>A</t>
  </si>
  <si>
    <t>B</t>
  </si>
  <si>
    <t>C</t>
  </si>
  <si>
    <t>D</t>
  </si>
  <si>
    <t>Team Position</t>
  </si>
  <si>
    <t>MATCH 10</t>
  </si>
  <si>
    <t>MATCH 11</t>
  </si>
  <si>
    <t>MATCH 12</t>
  </si>
  <si>
    <t>Friday</t>
  </si>
  <si>
    <t>Saturday</t>
  </si>
  <si>
    <t>Sunday</t>
  </si>
  <si>
    <t>Buggy</t>
  </si>
  <si>
    <t>V</t>
  </si>
  <si>
    <t>Waggy</t>
  </si>
  <si>
    <t>Steve &amp; Jeff</t>
  </si>
  <si>
    <t>Phil &amp; Alan</t>
  </si>
  <si>
    <t>DAY 1</t>
  </si>
  <si>
    <t>DAY 2</t>
  </si>
  <si>
    <t>TEAM BEST NETT SCORES</t>
  </si>
  <si>
    <t>INDIVIDUAL NETT SCORES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</si>
  <si>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</si>
  <si>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</si>
  <si>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</si>
  <si>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</si>
  <si>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</si>
  <si>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</si>
  <si>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</si>
  <si>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</si>
  <si>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</si>
  <si>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</si>
  <si>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</si>
  <si>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</si>
  <si>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FRIDAY SUMMARY</t>
  </si>
  <si>
    <t>SATURDAY SUMMARY</t>
  </si>
  <si>
    <t>reminder</t>
  </si>
  <si>
    <t>Clapson</t>
  </si>
  <si>
    <t>Mall</t>
  </si>
  <si>
    <t>Mike &amp; Derek</t>
  </si>
  <si>
    <t>Stewart &amp; Aaron</t>
  </si>
  <si>
    <t>England</t>
  </si>
  <si>
    <t>Ireland</t>
  </si>
  <si>
    <t xml:space="preserve">    Individual &amp; Pairs Stableford &amp; England v Ireland Cup Doubles</t>
  </si>
  <si>
    <t>ENGLAND V IRELAND CUP RESULTS</t>
  </si>
  <si>
    <t>ENGLAND V IRELAND CUP - FRIDAY - MATCHES 1 THROUGH 4</t>
  </si>
  <si>
    <t>ENGLAND V IRELAND CUP - SATURDAY - MATCHES 5 THROUGH 12</t>
  </si>
  <si>
    <t>ENGLAND</t>
  </si>
  <si>
    <t>IRELAND</t>
  </si>
  <si>
    <t>civil twilight</t>
  </si>
  <si>
    <t>sunset</t>
  </si>
  <si>
    <t>Staverton Park Hotel, Staverton, Daventry Road,  Daventry NN11 6JT, UK.   0871 222 4816</t>
  </si>
  <si>
    <t>dinner</t>
  </si>
  <si>
    <t>Saturday Putting</t>
  </si>
  <si>
    <t>Putt Off</t>
  </si>
  <si>
    <t>sheet 1</t>
  </si>
  <si>
    <t>New Eltham Nadgers</t>
  </si>
  <si>
    <t>The Twins</t>
  </si>
  <si>
    <t>The Green Jackets</t>
  </si>
  <si>
    <t>Kingo Warriors</t>
  </si>
  <si>
    <t>Medway Mulligans</t>
  </si>
  <si>
    <t>Unknown Quantities</t>
  </si>
  <si>
    <t>The Lamb Shanks</t>
  </si>
  <si>
    <t>1800?</t>
  </si>
  <si>
    <t xml:space="preserve">    Individual &amp; Pairs Stableford &amp; England v Ireland Cup Singles</t>
  </si>
  <si>
    <t>Four Ball Stableford Texas Scramble</t>
  </si>
  <si>
    <t>Actual Score</t>
  </si>
  <si>
    <t>AGAINST</t>
  </si>
  <si>
    <t>pairings &amp; matches identified</t>
  </si>
  <si>
    <t>cup matches updated</t>
  </si>
  <si>
    <t>scores assigned</t>
  </si>
  <si>
    <t>number of times play same person</t>
  </si>
  <si>
    <t>number of persons played</t>
  </si>
  <si>
    <t>7 x 8</t>
  </si>
  <si>
    <t>Group</t>
  </si>
  <si>
    <t>add</t>
  </si>
  <si>
    <t>handicap</t>
  </si>
  <si>
    <t>AND Pink Ball?</t>
  </si>
  <si>
    <t>Britten</t>
  </si>
  <si>
    <t>RichB</t>
  </si>
  <si>
    <t>Neil &amp; RichB</t>
  </si>
  <si>
    <t>1 x 9</t>
  </si>
  <si>
    <t>3 x 7</t>
  </si>
  <si>
    <t>5 x 6</t>
  </si>
  <si>
    <t>15 TS H'c</t>
  </si>
  <si>
    <t>RichM</t>
  </si>
  <si>
    <t>RichM &amp; Sanj</t>
  </si>
  <si>
    <t>Some sort of Dickheads</t>
  </si>
  <si>
    <t>Friday Team Stableford (best hole scores from pair)</t>
  </si>
  <si>
    <t>Team Stableford positions</t>
  </si>
  <si>
    <t>S &amp; J</t>
  </si>
  <si>
    <t>M &amp;  R</t>
  </si>
  <si>
    <t>D &amp; T</t>
  </si>
  <si>
    <t>N &amp; R</t>
  </si>
  <si>
    <t>Place</t>
  </si>
  <si>
    <t>points</t>
  </si>
  <si>
    <t>Overall rankings</t>
  </si>
  <si>
    <t>Saturday Points positions</t>
  </si>
  <si>
    <t>FINAL</t>
  </si>
  <si>
    <t>&lt;</t>
  </si>
  <si>
    <t>S &amp; A</t>
  </si>
  <si>
    <t>B &amp; R</t>
  </si>
  <si>
    <t>P &amp; A</t>
  </si>
  <si>
    <t>R &amp; S</t>
  </si>
  <si>
    <t>Saturday Net Scores</t>
  </si>
  <si>
    <t>Saturday Points</t>
  </si>
  <si>
    <t>How many got lowest score on hole</t>
  </si>
  <si>
    <t>BEST</t>
  </si>
  <si>
    <t>Lowest</t>
  </si>
  <si>
    <t>Tot</t>
  </si>
  <si>
    <t>01327 705506</t>
  </si>
  <si>
    <t>Saturday Net Score Points (best score)</t>
  </si>
  <si>
    <t>INFO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</si>
</sst>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&quot;£&quot;#,##0.00;[Red]&quot;£&quot;#,##0.00"/>
    <numFmt numFmtId="166" formatCode="#,##0;[Red]#,##0"/>
    <numFmt numFmtId="167" formatCode="&quot;£&quot;#,##0;[Red]&quot;£&quot;#,##0"/>
    <numFmt numFmtId="168" formatCode="&quot;£&quot;#,##0"/>
    <numFmt numFmtId="169" formatCode="0;[Red]0"/>
  </numFmts>
  <fonts count="7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0"/>
      <color theme="1"/>
      <name val="Arial"/>
      <family val="2"/>
    </font>
    <font>
      <sz val="9"/>
      <color rgb="FF2A2A2A"/>
      <name val="Times New Roman"/>
      <family val="1"/>
    </font>
    <font>
      <b/>
      <sz val="14"/>
      <name val="Calibri"/>
      <family val="2"/>
      <scheme val="minor"/>
    </font>
    <font>
      <sz val="8.8000000000000007"/>
      <name val="Arial"/>
      <family val="2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rgb="FF00B05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2"/>
      <color theme="0"/>
      <name val="Calibri"/>
      <family val="2"/>
      <scheme val="minor"/>
    </font>
    <font>
      <b/>
      <sz val="11"/>
      <color rgb="FF2A2A2A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Horizontal"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solid">
        <fgColor theme="7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thick">
        <color auto="1"/>
      </bottom>
      <diagonal/>
    </border>
    <border>
      <left/>
      <right/>
      <top style="mediumDashed">
        <color auto="1"/>
      </top>
      <bottom style="thick">
        <color auto="1"/>
      </bottom>
      <diagonal/>
    </border>
    <border>
      <left/>
      <right style="thick">
        <color auto="1"/>
      </right>
      <top style="mediumDash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mediumDashed">
        <color auto="1"/>
      </top>
      <bottom/>
      <diagonal/>
    </border>
    <border>
      <left style="thick">
        <color auto="1"/>
      </left>
      <right/>
      <top/>
      <bottom style="mediumDashed">
        <color auto="1"/>
      </bottom>
      <diagonal/>
    </border>
  </borders>
  <cellStyleXfs count="1">
    <xf numFmtId="0" fontId="0" fillId="0" borderId="0"/>
  </cellStyleXfs>
  <cellXfs count="72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0" fontId="0" fillId="0" borderId="2" xfId="0" applyBorder="1"/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0" xfId="0" applyFont="1"/>
    <xf numFmtId="0" fontId="5" fillId="0" borderId="8" xfId="0" applyFont="1" applyBorder="1" applyAlignment="1"/>
    <xf numFmtId="0" fontId="5" fillId="0" borderId="8" xfId="0" applyFont="1" applyBorder="1"/>
    <xf numFmtId="0" fontId="8" fillId="0" borderId="0" xfId="0" applyFont="1" applyBorder="1"/>
    <xf numFmtId="0" fontId="5" fillId="0" borderId="2" xfId="0" applyFont="1" applyBorder="1" applyAlignment="1"/>
    <xf numFmtId="0" fontId="5" fillId="0" borderId="2" xfId="0" applyFont="1" applyBorder="1"/>
    <xf numFmtId="0" fontId="0" fillId="0" borderId="0" xfId="0" applyAlignme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1" fillId="0" borderId="0" xfId="0" applyFont="1"/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9" fillId="4" borderId="1" xfId="0" applyFont="1" applyFill="1" applyBorder="1"/>
    <xf numFmtId="0" fontId="9" fillId="5" borderId="1" xfId="0" applyFont="1" applyFill="1" applyBorder="1"/>
    <xf numFmtId="0" fontId="0" fillId="4" borderId="4" xfId="0" applyFill="1" applyBorder="1" applyAlignment="1"/>
    <xf numFmtId="0" fontId="0" fillId="4" borderId="5" xfId="0" applyFill="1" applyBorder="1" applyAlignment="1"/>
    <xf numFmtId="0" fontId="0" fillId="5" borderId="4" xfId="0" applyFill="1" applyBorder="1" applyAlignment="1"/>
    <xf numFmtId="0" fontId="0" fillId="5" borderId="5" xfId="0" applyFill="1" applyBorder="1" applyAlignment="1"/>
    <xf numFmtId="0" fontId="9" fillId="4" borderId="3" xfId="0" applyFont="1" applyFill="1" applyBorder="1"/>
    <xf numFmtId="0" fontId="10" fillId="0" borderId="0" xfId="0" applyFont="1" applyBorder="1"/>
    <xf numFmtId="0" fontId="12" fillId="0" borderId="0" xfId="0" applyFont="1"/>
    <xf numFmtId="0" fontId="0" fillId="0" borderId="0" xfId="0" applyAlignme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2" xfId="0" applyFill="1" applyBorder="1"/>
    <xf numFmtId="0" fontId="2" fillId="2" borderId="12" xfId="0" applyFont="1" applyFill="1" applyBorder="1" applyAlignment="1">
      <alignment horizontal="right"/>
    </xf>
    <xf numFmtId="0" fontId="13" fillId="0" borderId="0" xfId="0" applyFont="1" applyBorder="1"/>
    <xf numFmtId="0" fontId="0" fillId="0" borderId="1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14" fillId="0" borderId="0" xfId="0" applyFont="1" applyBorder="1"/>
    <xf numFmtId="0" fontId="0" fillId="0" borderId="7" xfId="0" applyBorder="1"/>
    <xf numFmtId="0" fontId="0" fillId="0" borderId="10" xfId="0" applyBorder="1"/>
    <xf numFmtId="0" fontId="4" fillId="0" borderId="2" xfId="0" applyFont="1" applyBorder="1"/>
    <xf numFmtId="0" fontId="11" fillId="0" borderId="0" xfId="0" applyFont="1"/>
    <xf numFmtId="0" fontId="16" fillId="0" borderId="0" xfId="0" applyFont="1"/>
    <xf numFmtId="0" fontId="0" fillId="0" borderId="0" xfId="0" applyFill="1"/>
    <xf numFmtId="0" fontId="16" fillId="0" borderId="0" xfId="0" applyFont="1" applyFill="1" applyBorder="1"/>
    <xf numFmtId="0" fontId="14" fillId="0" borderId="0" xfId="0" applyFont="1" applyFill="1"/>
    <xf numFmtId="0" fontId="16" fillId="0" borderId="0" xfId="0" applyNumberFormat="1" applyFont="1" applyBorder="1"/>
    <xf numFmtId="0" fontId="16" fillId="0" borderId="0" xfId="0" applyNumberFormat="1" applyFont="1" applyFill="1" applyBorder="1"/>
    <xf numFmtId="0" fontId="5" fillId="0" borderId="1" xfId="0" applyFont="1" applyFill="1" applyBorder="1"/>
    <xf numFmtId="0" fontId="1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Alignment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2" borderId="1" xfId="0" applyFill="1" applyBorder="1"/>
    <xf numFmtId="0" fontId="9" fillId="6" borderId="1" xfId="0" applyFont="1" applyFill="1" applyBorder="1"/>
    <xf numFmtId="0" fontId="9" fillId="6" borderId="3" xfId="0" applyFont="1" applyFill="1" applyBorder="1"/>
    <xf numFmtId="0" fontId="0" fillId="6" borderId="4" xfId="0" applyFill="1" applyBorder="1" applyAlignment="1"/>
    <xf numFmtId="0" fontId="0" fillId="6" borderId="5" xfId="0" applyFill="1" applyBorder="1" applyAlignment="1"/>
    <xf numFmtId="0" fontId="0" fillId="6" borderId="3" xfId="0" applyFill="1" applyBorder="1"/>
    <xf numFmtId="0" fontId="9" fillId="2" borderId="1" xfId="0" applyFont="1" applyFill="1" applyBorder="1"/>
    <xf numFmtId="0" fontId="9" fillId="2" borderId="3" xfId="0" applyFon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0" xfId="0" applyNumberFormat="1" applyFont="1" applyBorder="1"/>
    <xf numFmtId="164" fontId="1" fillId="0" borderId="0" xfId="0" applyNumberFormat="1" applyFont="1" applyBorder="1"/>
    <xf numFmtId="0" fontId="17" fillId="0" borderId="0" xfId="0" applyFont="1"/>
    <xf numFmtId="0" fontId="5" fillId="0" borderId="0" xfId="0" applyFont="1"/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4" fillId="3" borderId="1" xfId="0" applyNumberFormat="1" applyFont="1" applyFill="1" applyBorder="1"/>
    <xf numFmtId="0" fontId="19" fillId="0" borderId="1" xfId="0" applyFont="1" applyBorder="1"/>
    <xf numFmtId="1" fontId="18" fillId="0" borderId="1" xfId="0" applyNumberFormat="1" applyFont="1" applyBorder="1" applyAlignment="1">
      <alignment horizontal="right"/>
    </xf>
    <xf numFmtId="1" fontId="18" fillId="3" borderId="1" xfId="0" applyNumberFormat="1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3" fillId="2" borderId="9" xfId="0" applyFont="1" applyFill="1" applyBorder="1"/>
    <xf numFmtId="0" fontId="25" fillId="2" borderId="2" xfId="0" applyFont="1" applyFill="1" applyBorder="1"/>
    <xf numFmtId="0" fontId="13" fillId="0" borderId="6" xfId="0" applyFont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1" fontId="26" fillId="0" borderId="3" xfId="0" applyNumberFormat="1" applyFont="1" applyBorder="1"/>
    <xf numFmtId="1" fontId="26" fillId="0" borderId="5" xfId="0" applyNumberFormat="1" applyFont="1" applyBorder="1"/>
    <xf numFmtId="1" fontId="18" fillId="0" borderId="0" xfId="0" applyNumberFormat="1" applyFont="1" applyBorder="1"/>
    <xf numFmtId="0" fontId="10" fillId="0" borderId="0" xfId="0" applyFont="1" applyBorder="1" applyAlignment="1"/>
    <xf numFmtId="0" fontId="10" fillId="0" borderId="0" xfId="0" applyFont="1"/>
    <xf numFmtId="1" fontId="22" fillId="0" borderId="1" xfId="0" applyNumberFormat="1" applyFont="1" applyBorder="1"/>
    <xf numFmtId="1" fontId="20" fillId="0" borderId="1" xfId="0" applyNumberFormat="1" applyFont="1" applyBorder="1"/>
    <xf numFmtId="0" fontId="0" fillId="0" borderId="1" xfId="0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" fontId="4" fillId="0" borderId="1" xfId="0" applyNumberFormat="1" applyFont="1" applyFill="1" applyBorder="1"/>
    <xf numFmtId="0" fontId="1" fillId="0" borderId="0" xfId="0" applyFont="1" applyFill="1" applyBorder="1"/>
    <xf numFmtId="0" fontId="20" fillId="0" borderId="1" xfId="0" applyFont="1" applyBorder="1"/>
    <xf numFmtId="0" fontId="20" fillId="3" borderId="1" xfId="0" applyFont="1" applyFill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1" xfId="0" applyFont="1" applyFill="1" applyBorder="1"/>
    <xf numFmtId="0" fontId="20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3" borderId="1" xfId="0" applyFont="1" applyFill="1" applyBorder="1"/>
    <xf numFmtId="0" fontId="23" fillId="5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1" fillId="0" borderId="0" xfId="0" applyFont="1"/>
    <xf numFmtId="0" fontId="2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6" borderId="1" xfId="0" applyFont="1" applyFill="1" applyBorder="1"/>
    <xf numFmtId="0" fontId="14" fillId="5" borderId="1" xfId="0" applyFont="1" applyFill="1" applyBorder="1"/>
    <xf numFmtId="0" fontId="14" fillId="4" borderId="1" xfId="0" applyFont="1" applyFill="1" applyBorder="1"/>
    <xf numFmtId="0" fontId="14" fillId="2" borderId="1" xfId="0" applyFont="1" applyFill="1" applyBorder="1"/>
    <xf numFmtId="0" fontId="14" fillId="0" borderId="1" xfId="0" applyFont="1" applyBorder="1" applyAlignment="1">
      <alignment horizontal="center"/>
    </xf>
    <xf numFmtId="164" fontId="27" fillId="6" borderId="3" xfId="0" applyNumberFormat="1" applyFont="1" applyFill="1" applyBorder="1" applyAlignment="1"/>
    <xf numFmtId="0" fontId="27" fillId="6" borderId="5" xfId="0" applyFont="1" applyFill="1" applyBorder="1" applyAlignment="1"/>
    <xf numFmtId="164" fontId="27" fillId="5" borderId="5" xfId="0" applyNumberFormat="1" applyFont="1" applyFill="1" applyBorder="1"/>
    <xf numFmtId="164" fontId="27" fillId="4" borderId="3" xfId="0" applyNumberFormat="1" applyFont="1" applyFill="1" applyBorder="1"/>
    <xf numFmtId="164" fontId="27" fillId="4" borderId="5" xfId="0" applyNumberFormat="1" applyFont="1" applyFill="1" applyBorder="1"/>
    <xf numFmtId="164" fontId="27" fillId="2" borderId="3" xfId="0" applyNumberFormat="1" applyFont="1" applyFill="1" applyBorder="1"/>
    <xf numFmtId="164" fontId="27" fillId="2" borderId="5" xfId="0" applyNumberFormat="1" applyFont="1" applyFill="1" applyBorder="1"/>
    <xf numFmtId="1" fontId="16" fillId="0" borderId="1" xfId="0" applyNumberFormat="1" applyFont="1" applyBorder="1" applyAlignment="1">
      <alignment horizontal="center"/>
    </xf>
    <xf numFmtId="1" fontId="32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right"/>
    </xf>
    <xf numFmtId="1" fontId="32" fillId="3" borderId="3" xfId="0" applyNumberFormat="1" applyFont="1" applyFill="1" applyBorder="1"/>
    <xf numFmtId="1" fontId="32" fillId="3" borderId="5" xfId="0" applyNumberFormat="1" applyFont="1" applyFill="1" applyBorder="1"/>
    <xf numFmtId="0" fontId="16" fillId="0" borderId="1" xfId="0" applyFont="1" applyBorder="1" applyAlignment="1">
      <alignment horizontal="right"/>
    </xf>
    <xf numFmtId="1" fontId="32" fillId="0" borderId="3" xfId="0" applyNumberFormat="1" applyFont="1" applyBorder="1"/>
    <xf numFmtId="1" fontId="32" fillId="0" borderId="5" xfId="0" applyNumberFormat="1" applyFont="1" applyBorder="1"/>
    <xf numFmtId="0" fontId="32" fillId="0" borderId="1" xfId="0" applyFont="1" applyBorder="1" applyAlignment="1">
      <alignment horizontal="right"/>
    </xf>
    <xf numFmtId="1" fontId="28" fillId="0" borderId="3" xfId="0" applyNumberFormat="1" applyFont="1" applyBorder="1"/>
    <xf numFmtId="1" fontId="28" fillId="0" borderId="5" xfId="0" applyNumberFormat="1" applyFont="1" applyBorder="1"/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23" fillId="5" borderId="0" xfId="0" applyFont="1" applyFill="1" applyAlignment="1">
      <alignment horizontal="center" wrapText="1"/>
    </xf>
    <xf numFmtId="0" fontId="23" fillId="6" borderId="0" xfId="0" applyFont="1" applyFill="1" applyAlignment="1">
      <alignment horizontal="center" wrapText="1"/>
    </xf>
    <xf numFmtId="0" fontId="23" fillId="5" borderId="1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wrapText="1"/>
    </xf>
    <xf numFmtId="2" fontId="30" fillId="0" borderId="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65" fontId="1" fillId="0" borderId="0" xfId="0" applyNumberFormat="1" applyFont="1" applyBorder="1"/>
    <xf numFmtId="165" fontId="25" fillId="0" borderId="0" xfId="0" applyNumberFormat="1" applyFont="1" applyBorder="1"/>
    <xf numFmtId="0" fontId="24" fillId="0" borderId="0" xfId="0" applyFont="1" applyBorder="1"/>
    <xf numFmtId="1" fontId="36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 vertical="center"/>
    </xf>
    <xf numFmtId="0" fontId="33" fillId="0" borderId="0" xfId="0" applyNumberFormat="1" applyFont="1" applyFill="1" applyBorder="1" applyAlignment="1"/>
    <xf numFmtId="0" fontId="33" fillId="0" borderId="0" xfId="0" applyNumberFormat="1" applyFont="1" applyFill="1" applyBorder="1"/>
    <xf numFmtId="0" fontId="33" fillId="0" borderId="0" xfId="0" applyFont="1"/>
    <xf numFmtId="0" fontId="37" fillId="0" borderId="3" xfId="0" applyFont="1" applyFill="1" applyBorder="1"/>
    <xf numFmtId="0" fontId="37" fillId="0" borderId="5" xfId="0" applyFont="1" applyFill="1" applyBorder="1"/>
    <xf numFmtId="0" fontId="33" fillId="0" borderId="0" xfId="0" applyFont="1" applyBorder="1" applyAlignment="1"/>
    <xf numFmtId="0" fontId="33" fillId="0" borderId="0" xfId="0" applyFont="1" applyAlignment="1"/>
    <xf numFmtId="0" fontId="0" fillId="0" borderId="20" xfId="0" applyBorder="1"/>
    <xf numFmtId="0" fontId="0" fillId="0" borderId="21" xfId="0" applyBorder="1"/>
    <xf numFmtId="0" fontId="0" fillId="0" borderId="18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167" fontId="35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5" fillId="0" borderId="0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distributed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0" fillId="17" borderId="15" xfId="0" applyFont="1" applyFill="1" applyBorder="1"/>
    <xf numFmtId="0" fontId="10" fillId="17" borderId="18" xfId="0" applyFont="1" applyFill="1" applyBorder="1"/>
    <xf numFmtId="0" fontId="0" fillId="17" borderId="20" xfId="0" applyFill="1" applyBorder="1"/>
    <xf numFmtId="0" fontId="10" fillId="17" borderId="16" xfId="0" applyFont="1" applyFill="1" applyBorder="1"/>
    <xf numFmtId="0" fontId="10" fillId="17" borderId="17" xfId="0" applyFont="1" applyFill="1" applyBorder="1"/>
    <xf numFmtId="0" fontId="10" fillId="17" borderId="19" xfId="0" applyFont="1" applyFill="1" applyBorder="1"/>
    <xf numFmtId="0" fontId="16" fillId="17" borderId="22" xfId="0" applyFont="1" applyFill="1" applyBorder="1" applyAlignment="1"/>
    <xf numFmtId="0" fontId="16" fillId="17" borderId="21" xfId="0" applyFont="1" applyFill="1" applyBorder="1" applyAlignment="1"/>
    <xf numFmtId="0" fontId="0" fillId="17" borderId="21" xfId="0" applyFill="1" applyBorder="1"/>
    <xf numFmtId="0" fontId="0" fillId="0" borderId="0" xfId="0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0" fillId="17" borderId="24" xfId="0" applyFill="1" applyBorder="1"/>
    <xf numFmtId="0" fontId="16" fillId="17" borderId="25" xfId="0" applyFont="1" applyFill="1" applyBorder="1" applyAlignment="1"/>
    <xf numFmtId="0" fontId="0" fillId="17" borderId="25" xfId="0" applyFill="1" applyBorder="1"/>
    <xf numFmtId="0" fontId="16" fillId="17" borderId="26" xfId="0" applyFont="1" applyFill="1" applyBorder="1" applyAlignment="1"/>
    <xf numFmtId="0" fontId="10" fillId="17" borderId="27" xfId="0" applyFont="1" applyFill="1" applyBorder="1"/>
    <xf numFmtId="0" fontId="10" fillId="17" borderId="28" xfId="0" applyFont="1" applyFill="1" applyBorder="1"/>
    <xf numFmtId="0" fontId="16" fillId="17" borderId="27" xfId="0" applyNumberFormat="1" applyFont="1" applyFill="1" applyBorder="1"/>
    <xf numFmtId="0" fontId="0" fillId="17" borderId="29" xfId="0" applyFill="1" applyBorder="1"/>
    <xf numFmtId="0" fontId="0" fillId="17" borderId="30" xfId="0" applyFill="1" applyBorder="1"/>
    <xf numFmtId="0" fontId="0" fillId="17" borderId="31" xfId="0" applyFill="1" applyBorder="1"/>
    <xf numFmtId="0" fontId="0" fillId="0" borderId="0" xfId="0" applyAlignment="1"/>
    <xf numFmtId="0" fontId="10" fillId="2" borderId="0" xfId="0" applyFont="1" applyFill="1" applyAlignment="1"/>
    <xf numFmtId="0" fontId="0" fillId="2" borderId="0" xfId="0" applyFill="1" applyAlignment="1"/>
    <xf numFmtId="0" fontId="0" fillId="6" borderId="0" xfId="0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23" xfId="0" applyFill="1" applyBorder="1"/>
    <xf numFmtId="0" fontId="10" fillId="2" borderId="10" xfId="0" applyFont="1" applyFill="1" applyBorder="1"/>
    <xf numFmtId="0" fontId="10" fillId="2" borderId="23" xfId="0" applyFont="1" applyFill="1" applyBorder="1"/>
    <xf numFmtId="0" fontId="10" fillId="2" borderId="11" xfId="0" applyFont="1" applyFill="1" applyBorder="1"/>
    <xf numFmtId="0" fontId="10" fillId="2" borderId="2" xfId="0" applyFont="1" applyFill="1" applyBorder="1"/>
    <xf numFmtId="0" fontId="10" fillId="2" borderId="12" xfId="0" applyFont="1" applyFill="1" applyBorder="1"/>
    <xf numFmtId="1" fontId="3" fillId="0" borderId="1" xfId="0" applyNumberFormat="1" applyFont="1" applyFill="1" applyBorder="1" applyAlignment="1">
      <alignment horizontal="center"/>
    </xf>
    <xf numFmtId="0" fontId="35" fillId="0" borderId="0" xfId="0" applyFont="1"/>
    <xf numFmtId="0" fontId="6" fillId="0" borderId="0" xfId="0" applyFont="1"/>
    <xf numFmtId="0" fontId="0" fillId="0" borderId="11" xfId="0" applyFill="1" applyBorder="1"/>
    <xf numFmtId="0" fontId="25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1" fontId="32" fillId="0" borderId="3" xfId="0" applyNumberFormat="1" applyFont="1" applyFill="1" applyBorder="1"/>
    <xf numFmtId="1" fontId="32" fillId="0" borderId="5" xfId="0" applyNumberFormat="1" applyFont="1" applyFill="1" applyBorder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0" fillId="6" borderId="14" xfId="0" applyFill="1" applyBorder="1"/>
    <xf numFmtId="0" fontId="0" fillId="4" borderId="14" xfId="0" applyFill="1" applyBorder="1"/>
    <xf numFmtId="0" fontId="0" fillId="2" borderId="14" xfId="0" applyFill="1" applyBorder="1"/>
    <xf numFmtId="0" fontId="39" fillId="0" borderId="0" xfId="0" applyFont="1" applyFill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/>
    <xf numFmtId="0" fontId="41" fillId="19" borderId="1" xfId="0" applyFont="1" applyFill="1" applyBorder="1" applyAlignment="1">
      <alignment horizontal="left" vertical="center" wrapText="1" indent="2"/>
    </xf>
    <xf numFmtId="0" fontId="21" fillId="0" borderId="0" xfId="0" applyFont="1"/>
    <xf numFmtId="0" fontId="18" fillId="3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2" borderId="11" xfId="0" applyFont="1" applyFill="1" applyBorder="1"/>
    <xf numFmtId="0" fontId="42" fillId="0" borderId="0" xfId="0" applyFont="1"/>
    <xf numFmtId="0" fontId="25" fillId="2" borderId="12" xfId="0" applyFont="1" applyFill="1" applyBorder="1" applyAlignment="1">
      <alignment horizontal="right"/>
    </xf>
    <xf numFmtId="0" fontId="9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9" fillId="0" borderId="3" xfId="0" applyFont="1" applyFill="1" applyBorder="1"/>
    <xf numFmtId="0" fontId="0" fillId="0" borderId="4" xfId="0" applyFill="1" applyBorder="1" applyAlignment="1"/>
    <xf numFmtId="0" fontId="0" fillId="0" borderId="5" xfId="0" applyFill="1" applyBorder="1" applyAlignment="1"/>
    <xf numFmtId="0" fontId="14" fillId="0" borderId="1" xfId="0" applyFont="1" applyFill="1" applyBorder="1"/>
    <xf numFmtId="164" fontId="27" fillId="4" borderId="3" xfId="0" applyNumberFormat="1" applyFont="1" applyFill="1" applyBorder="1" applyAlignment="1"/>
    <xf numFmtId="164" fontId="27" fillId="5" borderId="3" xfId="0" applyNumberFormat="1" applyFont="1" applyFill="1" applyBorder="1" applyAlignment="1"/>
    <xf numFmtId="164" fontId="27" fillId="2" borderId="3" xfId="0" applyNumberFormat="1" applyFont="1" applyFill="1" applyBorder="1" applyAlignment="1"/>
    <xf numFmtId="164" fontId="27" fillId="0" borderId="3" xfId="0" applyNumberFormat="1" applyFont="1" applyFill="1" applyBorder="1" applyAlignment="1"/>
    <xf numFmtId="0" fontId="40" fillId="0" borderId="2" xfId="0" applyFont="1" applyBorder="1" applyAlignment="1"/>
    <xf numFmtId="0" fontId="0" fillId="0" borderId="2" xfId="0" applyFont="1" applyBorder="1" applyAlignment="1"/>
    <xf numFmtId="0" fontId="25" fillId="2" borderId="12" xfId="0" applyFont="1" applyFill="1" applyBorder="1"/>
    <xf numFmtId="0" fontId="0" fillId="0" borderId="1" xfId="0" applyFill="1" applyBorder="1"/>
    <xf numFmtId="164" fontId="27" fillId="0" borderId="5" xfId="0" applyNumberFormat="1" applyFont="1" applyFill="1" applyBorder="1"/>
    <xf numFmtId="0" fontId="4" fillId="0" borderId="1" xfId="0" applyFont="1" applyFill="1" applyBorder="1"/>
    <xf numFmtId="0" fontId="19" fillId="0" borderId="1" xfId="0" applyFont="1" applyFill="1" applyBorder="1"/>
    <xf numFmtId="167" fontId="35" fillId="0" borderId="1" xfId="0" applyNumberFormat="1" applyFont="1" applyFill="1" applyBorder="1"/>
    <xf numFmtId="1" fontId="0" fillId="0" borderId="1" xfId="0" applyNumberForma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0" fillId="16" borderId="6" xfId="0" applyFill="1" applyBorder="1"/>
    <xf numFmtId="0" fontId="0" fillId="18" borderId="1" xfId="0" applyFill="1" applyBorder="1"/>
    <xf numFmtId="0" fontId="0" fillId="16" borderId="1" xfId="0" applyFill="1" applyBorder="1"/>
    <xf numFmtId="0" fontId="9" fillId="16" borderId="1" xfId="0" applyFont="1" applyFill="1" applyBorder="1"/>
    <xf numFmtId="0" fontId="0" fillId="16" borderId="3" xfId="0" applyFill="1" applyBorder="1" applyAlignment="1"/>
    <xf numFmtId="0" fontId="0" fillId="16" borderId="4" xfId="0" applyFill="1" applyBorder="1" applyAlignment="1"/>
    <xf numFmtId="0" fontId="0" fillId="16" borderId="5" xfId="0" applyFill="1" applyBorder="1" applyAlignment="1"/>
    <xf numFmtId="0" fontId="14" fillId="16" borderId="1" xfId="0" applyFont="1" applyFill="1" applyBorder="1"/>
    <xf numFmtId="164" fontId="27" fillId="16" borderId="3" xfId="0" applyNumberFormat="1" applyFont="1" applyFill="1" applyBorder="1" applyAlignment="1"/>
    <xf numFmtId="164" fontId="27" fillId="16" borderId="3" xfId="0" applyNumberFormat="1" applyFont="1" applyFill="1" applyBorder="1"/>
    <xf numFmtId="164" fontId="27" fillId="16" borderId="5" xfId="0" applyNumberFormat="1" applyFont="1" applyFill="1" applyBorder="1"/>
    <xf numFmtId="0" fontId="44" fillId="0" borderId="0" xfId="0" applyFont="1" applyAlignment="1">
      <alignment horizontal="center"/>
    </xf>
    <xf numFmtId="0" fontId="15" fillId="6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20" borderId="0" xfId="0" applyFont="1" applyFill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2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7" fillId="21" borderId="1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0" xfId="0" applyFont="1" applyFill="1"/>
    <xf numFmtId="0" fontId="9" fillId="21" borderId="1" xfId="0" applyFont="1" applyFill="1" applyBorder="1"/>
    <xf numFmtId="0" fontId="14" fillId="21" borderId="1" xfId="0" applyFont="1" applyFill="1" applyBorder="1"/>
    <xf numFmtId="164" fontId="27" fillId="21" borderId="3" xfId="0" applyNumberFormat="1" applyFont="1" applyFill="1" applyBorder="1" applyAlignment="1"/>
    <xf numFmtId="0" fontId="0" fillId="21" borderId="1" xfId="0" applyFill="1" applyBorder="1"/>
    <xf numFmtId="0" fontId="2" fillId="21" borderId="1" xfId="0" applyFont="1" applyFill="1" applyBorder="1"/>
    <xf numFmtId="164" fontId="27" fillId="21" borderId="3" xfId="0" applyNumberFormat="1" applyFont="1" applyFill="1" applyBorder="1"/>
    <xf numFmtId="164" fontId="27" fillId="21" borderId="5" xfId="0" applyNumberFormat="1" applyFont="1" applyFill="1" applyBorder="1"/>
    <xf numFmtId="0" fontId="15" fillId="21" borderId="0" xfId="0" applyFont="1" applyFill="1" applyAlignment="1">
      <alignment horizontal="center"/>
    </xf>
    <xf numFmtId="0" fontId="7" fillId="0" borderId="8" xfId="0" applyFont="1" applyBorder="1"/>
    <xf numFmtId="0" fontId="0" fillId="0" borderId="0" xfId="0" applyFont="1" applyAlignment="1">
      <alignment horizontal="center"/>
    </xf>
    <xf numFmtId="0" fontId="0" fillId="22" borderId="1" xfId="0" applyFill="1" applyBorder="1"/>
    <xf numFmtId="0" fontId="49" fillId="22" borderId="1" xfId="0" applyFont="1" applyFill="1" applyBorder="1"/>
    <xf numFmtId="0" fontId="50" fillId="22" borderId="1" xfId="0" applyFont="1" applyFill="1" applyBorder="1"/>
    <xf numFmtId="0" fontId="51" fillId="22" borderId="1" xfId="0" applyFont="1" applyFill="1" applyBorder="1"/>
    <xf numFmtId="164" fontId="51" fillId="22" borderId="3" xfId="0" applyNumberFormat="1" applyFont="1" applyFill="1" applyBorder="1"/>
    <xf numFmtId="164" fontId="51" fillId="22" borderId="5" xfId="0" applyNumberFormat="1" applyFont="1" applyFill="1" applyBorder="1"/>
    <xf numFmtId="0" fontId="52" fillId="22" borderId="0" xfId="0" applyFont="1" applyFill="1" applyAlignment="1">
      <alignment horizontal="center"/>
    </xf>
    <xf numFmtId="0" fontId="5" fillId="5" borderId="1" xfId="0" applyFont="1" applyFill="1" applyBorder="1"/>
    <xf numFmtId="164" fontId="27" fillId="5" borderId="1" xfId="0" applyNumberFormat="1" applyFont="1" applyFill="1" applyBorder="1" applyAlignment="1"/>
    <xf numFmtId="0" fontId="9" fillId="21" borderId="3" xfId="0" applyFont="1" applyFill="1" applyBorder="1"/>
    <xf numFmtId="0" fontId="0" fillId="21" borderId="4" xfId="0" applyFill="1" applyBorder="1" applyAlignment="1"/>
    <xf numFmtId="0" fontId="0" fillId="21" borderId="5" xfId="0" applyFill="1" applyBorder="1" applyAlignment="1"/>
    <xf numFmtId="0" fontId="50" fillId="25" borderId="1" xfId="0" applyFont="1" applyFill="1" applyBorder="1"/>
    <xf numFmtId="0" fontId="50" fillId="22" borderId="3" xfId="0" applyFont="1" applyFill="1" applyBorder="1"/>
    <xf numFmtId="0" fontId="49" fillId="22" borderId="4" xfId="0" applyFont="1" applyFill="1" applyBorder="1" applyAlignment="1"/>
    <xf numFmtId="0" fontId="49" fillId="22" borderId="5" xfId="0" applyFont="1" applyFill="1" applyBorder="1" applyAlignment="1"/>
    <xf numFmtId="0" fontId="0" fillId="5" borderId="3" xfId="0" applyFill="1" applyBorder="1" applyAlignment="1"/>
    <xf numFmtId="0" fontId="50" fillId="25" borderId="3" xfId="0" applyFont="1" applyFill="1" applyBorder="1"/>
    <xf numFmtId="0" fontId="49" fillId="25" borderId="4" xfId="0" applyFont="1" applyFill="1" applyBorder="1" applyAlignment="1"/>
    <xf numFmtId="0" fontId="49" fillId="25" borderId="5" xfId="0" applyFont="1" applyFill="1" applyBorder="1" applyAlignment="1"/>
    <xf numFmtId="0" fontId="1" fillId="24" borderId="3" xfId="0" applyFont="1" applyFill="1" applyBorder="1"/>
    <xf numFmtId="0" fontId="1" fillId="24" borderId="4" xfId="0" applyFont="1" applyFill="1" applyBorder="1"/>
    <xf numFmtId="0" fontId="1" fillId="24" borderId="5" xfId="0" applyFont="1" applyFill="1" applyBorder="1"/>
    <xf numFmtId="0" fontId="7" fillId="0" borderId="3" xfId="0" applyFont="1" applyBorder="1"/>
    <xf numFmtId="0" fontId="7" fillId="0" borderId="1" xfId="0" applyFont="1" applyBorder="1"/>
    <xf numFmtId="0" fontId="15" fillId="23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9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" fillId="0" borderId="5" xfId="0" applyFont="1" applyBorder="1"/>
    <xf numFmtId="0" fontId="7" fillId="0" borderId="5" xfId="0" applyFont="1" applyBorder="1"/>
    <xf numFmtId="0" fontId="24" fillId="0" borderId="3" xfId="0" applyFont="1" applyBorder="1" applyAlignment="1">
      <alignment vertical="center"/>
    </xf>
    <xf numFmtId="0" fontId="24" fillId="0" borderId="4" xfId="0" applyFont="1" applyBorder="1"/>
    <xf numFmtId="0" fontId="24" fillId="0" borderId="5" xfId="0" applyFont="1" applyBorder="1"/>
    <xf numFmtId="0" fontId="58" fillId="24" borderId="3" xfId="0" applyFont="1" applyFill="1" applyBorder="1" applyAlignment="1">
      <alignment vertical="center"/>
    </xf>
    <xf numFmtId="0" fontId="58" fillId="24" borderId="4" xfId="0" applyFont="1" applyFill="1" applyBorder="1"/>
    <xf numFmtId="0" fontId="58" fillId="24" borderId="5" xfId="0" applyFont="1" applyFill="1" applyBorder="1"/>
    <xf numFmtId="0" fontId="23" fillId="0" borderId="5" xfId="0" applyFont="1" applyBorder="1"/>
    <xf numFmtId="0" fontId="64" fillId="0" borderId="7" xfId="0" applyFont="1" applyBorder="1" applyAlignment="1">
      <alignment vertical="center"/>
    </xf>
    <xf numFmtId="0" fontId="56" fillId="0" borderId="8" xfId="0" applyFont="1" applyBorder="1"/>
    <xf numFmtId="0" fontId="44" fillId="0" borderId="8" xfId="0" applyFont="1" applyBorder="1"/>
    <xf numFmtId="0" fontId="65" fillId="0" borderId="8" xfId="0" applyFont="1" applyFill="1" applyBorder="1" applyAlignment="1">
      <alignment vertical="center"/>
    </xf>
    <xf numFmtId="0" fontId="57" fillId="0" borderId="9" xfId="0" applyFont="1" applyBorder="1"/>
    <xf numFmtId="1" fontId="44" fillId="0" borderId="1" xfId="0" applyNumberFormat="1" applyFont="1" applyFill="1" applyBorder="1" applyAlignment="1">
      <alignment horizontal="center"/>
    </xf>
    <xf numFmtId="0" fontId="44" fillId="24" borderId="1" xfId="0" applyFont="1" applyFill="1" applyBorder="1" applyAlignment="1">
      <alignment horizontal="center"/>
    </xf>
    <xf numFmtId="0" fontId="56" fillId="24" borderId="1" xfId="0" applyFont="1" applyFill="1" applyBorder="1" applyAlignment="1">
      <alignment horizontal="center"/>
    </xf>
    <xf numFmtId="0" fontId="57" fillId="24" borderId="1" xfId="0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" fillId="0" borderId="3" xfId="0" applyFont="1" applyBorder="1"/>
    <xf numFmtId="0" fontId="20" fillId="0" borderId="3" xfId="0" applyFont="1" applyBorder="1"/>
    <xf numFmtId="0" fontId="20" fillId="0" borderId="5" xfId="0" applyFont="1" applyBorder="1"/>
    <xf numFmtId="0" fontId="3" fillId="0" borderId="3" xfId="0" applyFont="1" applyFill="1" applyBorder="1"/>
    <xf numFmtId="1" fontId="44" fillId="0" borderId="1" xfId="0" applyNumberFormat="1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" fontId="57" fillId="0" borderId="1" xfId="0" applyNumberFormat="1" applyFont="1" applyBorder="1" applyAlignment="1">
      <alignment horizontal="center"/>
    </xf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23" fillId="0" borderId="0" xfId="0" applyFont="1"/>
    <xf numFmtId="0" fontId="7" fillId="0" borderId="2" xfId="0" applyFont="1" applyBorder="1" applyAlignment="1"/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67" fillId="0" borderId="0" xfId="0" applyFont="1"/>
    <xf numFmtId="0" fontId="13" fillId="0" borderId="0" xfId="0" applyFont="1"/>
    <xf numFmtId="0" fontId="23" fillId="6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61" fillId="22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23" borderId="3" xfId="0" applyFont="1" applyFill="1" applyBorder="1" applyAlignment="1">
      <alignment horizontal="center"/>
    </xf>
    <xf numFmtId="0" fontId="15" fillId="23" borderId="4" xfId="0" applyFont="1" applyFill="1" applyBorder="1" applyAlignment="1">
      <alignment horizontal="center"/>
    </xf>
    <xf numFmtId="0" fontId="15" fillId="23" borderId="5" xfId="0" applyFont="1" applyFill="1" applyBorder="1" applyAlignment="1">
      <alignment horizontal="center"/>
    </xf>
    <xf numFmtId="0" fontId="68" fillId="23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68" fillId="23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14" fillId="18" borderId="1" xfId="0" applyFont="1" applyFill="1" applyBorder="1"/>
    <xf numFmtId="0" fontId="14" fillId="0" borderId="1" xfId="0" applyFont="1" applyBorder="1"/>
    <xf numFmtId="1" fontId="14" fillId="0" borderId="1" xfId="0" applyNumberFormat="1" applyFont="1" applyBorder="1" applyAlignment="1">
      <alignment horizontal="center" vertical="center"/>
    </xf>
    <xf numFmtId="166" fontId="46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0" fontId="15" fillId="2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52" fillId="25" borderId="0" xfId="0" applyFont="1" applyFill="1" applyAlignment="1">
      <alignment horizontal="center"/>
    </xf>
    <xf numFmtId="0" fontId="0" fillId="21" borderId="1" xfId="0" applyFill="1" applyBorder="1" applyAlignment="1">
      <alignment horizontal="center" vertical="center"/>
    </xf>
    <xf numFmtId="0" fontId="49" fillId="22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9" fontId="5" fillId="0" borderId="1" xfId="0" applyNumberFormat="1" applyFont="1" applyBorder="1"/>
    <xf numFmtId="169" fontId="5" fillId="0" borderId="1" xfId="0" applyNumberFormat="1" applyFont="1" applyFill="1" applyBorder="1"/>
    <xf numFmtId="0" fontId="15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0" fillId="0" borderId="0" xfId="0" applyFont="1"/>
    <xf numFmtId="0" fontId="70" fillId="0" borderId="0" xfId="0" applyFont="1" applyFill="1" applyBorder="1"/>
    <xf numFmtId="0" fontId="0" fillId="0" borderId="0" xfId="0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70" fillId="4" borderId="1" xfId="0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70" fillId="22" borderId="1" xfId="0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27" borderId="5" xfId="0" applyFont="1" applyFill="1" applyBorder="1"/>
    <xf numFmtId="0" fontId="0" fillId="27" borderId="0" xfId="0" applyFill="1"/>
    <xf numFmtId="2" fontId="18" fillId="27" borderId="3" xfId="0" applyNumberFormat="1" applyFont="1" applyFill="1" applyBorder="1" applyAlignment="1">
      <alignment horizontal="center"/>
    </xf>
    <xf numFmtId="2" fontId="18" fillId="27" borderId="5" xfId="0" applyNumberFormat="1" applyFont="1" applyFill="1" applyBorder="1" applyAlignment="1">
      <alignment horizontal="center"/>
    </xf>
    <xf numFmtId="0" fontId="70" fillId="16" borderId="1" xfId="0" applyFont="1" applyFill="1" applyBorder="1" applyAlignment="1">
      <alignment horizontal="center" vertical="center"/>
    </xf>
    <xf numFmtId="0" fontId="5" fillId="26" borderId="1" xfId="0" applyFont="1" applyFill="1" applyBorder="1"/>
    <xf numFmtId="169" fontId="1" fillId="0" borderId="1" xfId="0" applyNumberFormat="1" applyFont="1" applyBorder="1"/>
    <xf numFmtId="169" fontId="1" fillId="0" borderId="1" xfId="0" applyNumberFormat="1" applyFont="1" applyFill="1" applyBorder="1"/>
    <xf numFmtId="1" fontId="0" fillId="23" borderId="1" xfId="0" applyNumberFormat="1" applyFont="1" applyFill="1" applyBorder="1" applyAlignment="1">
      <alignment horizontal="center" vertical="center"/>
    </xf>
    <xf numFmtId="164" fontId="51" fillId="22" borderId="3" xfId="0" applyNumberFormat="1" applyFont="1" applyFill="1" applyBorder="1" applyAlignment="1"/>
    <xf numFmtId="1" fontId="7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7" fillId="0" borderId="0" xfId="0" applyFont="1" applyBorder="1" applyAlignment="1"/>
    <xf numFmtId="0" fontId="23" fillId="0" borderId="0" xfId="0" applyFont="1" applyBorder="1" applyAlignment="1"/>
    <xf numFmtId="0" fontId="13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/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71" fillId="2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1" fillId="4" borderId="1" xfId="0" applyFont="1" applyFill="1" applyBorder="1" applyAlignment="1">
      <alignment horizontal="center" vertical="center"/>
    </xf>
    <xf numFmtId="0" fontId="0" fillId="0" borderId="32" xfId="0" applyBorder="1"/>
    <xf numFmtId="0" fontId="16" fillId="0" borderId="33" xfId="0" applyFont="1" applyBorder="1" applyAlignment="1"/>
    <xf numFmtId="0" fontId="0" fillId="0" borderId="33" xfId="0" applyBorder="1"/>
    <xf numFmtId="0" fontId="16" fillId="0" borderId="34" xfId="0" applyFont="1" applyBorder="1" applyAlignment="1"/>
    <xf numFmtId="0" fontId="10" fillId="0" borderId="35" xfId="0" applyFont="1" applyBorder="1"/>
    <xf numFmtId="0" fontId="10" fillId="0" borderId="36" xfId="0" applyFont="1" applyBorder="1"/>
    <xf numFmtId="0" fontId="16" fillId="0" borderId="35" xfId="0" applyNumberFormat="1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3" fillId="0" borderId="32" xfId="0" applyFont="1" applyBorder="1"/>
    <xf numFmtId="0" fontId="10" fillId="0" borderId="32" xfId="0" applyFont="1" applyBorder="1"/>
    <xf numFmtId="0" fontId="10" fillId="0" borderId="33" xfId="0" applyFont="1" applyBorder="1"/>
    <xf numFmtId="0" fontId="0" fillId="0" borderId="33" xfId="0" applyBorder="1" applyAlignment="1">
      <alignment horizontal="center"/>
    </xf>
    <xf numFmtId="0" fontId="16" fillId="0" borderId="35" xfId="0" applyFont="1" applyBorder="1" applyAlignment="1"/>
    <xf numFmtId="0" fontId="13" fillId="0" borderId="35" xfId="0" applyFont="1" applyBorder="1"/>
    <xf numFmtId="0" fontId="13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35" xfId="0" applyBorder="1"/>
    <xf numFmtId="0" fontId="14" fillId="0" borderId="1" xfId="0" applyFont="1" applyBorder="1" applyAlignment="1">
      <alignment horizontal="center" vertical="center"/>
    </xf>
    <xf numFmtId="0" fontId="0" fillId="0" borderId="36" xfId="0" applyBorder="1"/>
    <xf numFmtId="2" fontId="14" fillId="0" borderId="1" xfId="0" applyNumberFormat="1" applyFont="1" applyBorder="1"/>
    <xf numFmtId="0" fontId="10" fillId="0" borderId="37" xfId="0" applyFont="1" applyBorder="1"/>
    <xf numFmtId="0" fontId="15" fillId="0" borderId="3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8" borderId="15" xfId="0" applyFill="1" applyBorder="1"/>
    <xf numFmtId="0" fontId="0" fillId="28" borderId="16" xfId="0" applyFill="1" applyBorder="1"/>
    <xf numFmtId="0" fontId="0" fillId="28" borderId="17" xfId="0" applyFill="1" applyBorder="1"/>
    <xf numFmtId="0" fontId="0" fillId="0" borderId="34" xfId="0" applyBorder="1"/>
    <xf numFmtId="0" fontId="0" fillId="28" borderId="18" xfId="0" applyFill="1" applyBorder="1"/>
    <xf numFmtId="0" fontId="0" fillId="28" borderId="19" xfId="0" applyFill="1" applyBorder="1"/>
    <xf numFmtId="0" fontId="24" fillId="28" borderId="18" xfId="0" applyFont="1" applyFill="1" applyBorder="1"/>
    <xf numFmtId="0" fontId="24" fillId="28" borderId="46" xfId="0" applyFont="1" applyFill="1" applyBorder="1"/>
    <xf numFmtId="0" fontId="36" fillId="0" borderId="1" xfId="0" applyFont="1" applyBorder="1" applyAlignment="1">
      <alignment horizontal="center" vertical="center"/>
    </xf>
    <xf numFmtId="0" fontId="0" fillId="28" borderId="20" xfId="0" applyFill="1" applyBorder="1"/>
    <xf numFmtId="0" fontId="0" fillId="28" borderId="21" xfId="0" applyFill="1" applyBorder="1"/>
    <xf numFmtId="0" fontId="0" fillId="28" borderId="22" xfId="0" applyFill="1" applyBorder="1"/>
    <xf numFmtId="0" fontId="13" fillId="1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21" borderId="1" xfId="0" applyFont="1" applyFill="1" applyBorder="1" applyAlignment="1">
      <alignment horizontal="center" vertical="center"/>
    </xf>
    <xf numFmtId="0" fontId="73" fillId="22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" fontId="14" fillId="0" borderId="0" xfId="0" applyNumberFormat="1" applyFont="1" applyBorder="1"/>
    <xf numFmtId="0" fontId="13" fillId="0" borderId="35" xfId="0" applyFont="1" applyFill="1" applyBorder="1" applyAlignment="1">
      <alignment horizontal="center" vertical="center"/>
    </xf>
    <xf numFmtId="2" fontId="14" fillId="0" borderId="35" xfId="0" applyNumberFormat="1" applyFont="1" applyBorder="1"/>
    <xf numFmtId="0" fontId="15" fillId="0" borderId="35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6" borderId="1" xfId="0" applyFont="1" applyFill="1" applyBorder="1"/>
    <xf numFmtId="0" fontId="13" fillId="4" borderId="1" xfId="0" applyFont="1" applyFill="1" applyBorder="1"/>
    <xf numFmtId="0" fontId="13" fillId="0" borderId="0" xfId="0" applyFont="1" applyFill="1" applyBorder="1"/>
    <xf numFmtId="0" fontId="21" fillId="3" borderId="1" xfId="0" applyFont="1" applyFill="1" applyBorder="1"/>
    <xf numFmtId="2" fontId="10" fillId="0" borderId="0" xfId="0" applyNumberFormat="1" applyFont="1" applyBorder="1"/>
    <xf numFmtId="2" fontId="28" fillId="0" borderId="1" xfId="0" applyNumberFormat="1" applyFont="1" applyBorder="1"/>
    <xf numFmtId="0" fontId="11" fillId="0" borderId="0" xfId="0" applyFont="1" applyBorder="1"/>
    <xf numFmtId="0" fontId="10" fillId="0" borderId="8" xfId="0" applyFont="1" applyBorder="1"/>
    <xf numFmtId="1" fontId="10" fillId="0" borderId="0" xfId="0" applyNumberFormat="1" applyFont="1" applyBorder="1"/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73" fillId="22" borderId="1" xfId="0" applyFont="1" applyFill="1" applyBorder="1"/>
    <xf numFmtId="0" fontId="13" fillId="16" borderId="1" xfId="0" applyFont="1" applyFill="1" applyBorder="1"/>
    <xf numFmtId="1" fontId="13" fillId="21" borderId="1" xfId="0" applyNumberFormat="1" applyFont="1" applyFill="1" applyBorder="1" applyAlignment="1">
      <alignment horizontal="center"/>
    </xf>
    <xf numFmtId="1" fontId="13" fillId="16" borderId="1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24" borderId="1" xfId="0" applyFont="1" applyFill="1" applyBorder="1" applyAlignment="1">
      <alignment horizontal="center" vertical="center"/>
    </xf>
    <xf numFmtId="0" fontId="13" fillId="21" borderId="1" xfId="0" applyFont="1" applyFill="1" applyBorder="1"/>
    <xf numFmtId="0" fontId="13" fillId="0" borderId="1" xfId="0" applyFont="1" applyFill="1" applyBorder="1"/>
    <xf numFmtId="2" fontId="14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3" fillId="0" borderId="45" xfId="0" applyFont="1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4" fillId="0" borderId="0" xfId="0" applyFont="1"/>
    <xf numFmtId="1" fontId="26" fillId="20" borderId="3" xfId="0" applyNumberFormat="1" applyFont="1" applyFill="1" applyBorder="1"/>
    <xf numFmtId="1" fontId="26" fillId="20" borderId="5" xfId="0" applyNumberFormat="1" applyFont="1" applyFill="1" applyBorder="1"/>
    <xf numFmtId="1" fontId="14" fillId="20" borderId="3" xfId="0" applyNumberFormat="1" applyFont="1" applyFill="1" applyBorder="1" applyAlignment="1">
      <alignment horizontal="right"/>
    </xf>
    <xf numFmtId="1" fontId="14" fillId="20" borderId="5" xfId="0" applyNumberFormat="1" applyFont="1" applyFill="1" applyBorder="1" applyAlignment="1">
      <alignment horizontal="right"/>
    </xf>
    <xf numFmtId="1" fontId="36" fillId="20" borderId="3" xfId="0" applyNumberFormat="1" applyFont="1" applyFill="1" applyBorder="1" applyAlignment="1">
      <alignment horizontal="right"/>
    </xf>
    <xf numFmtId="1" fontId="36" fillId="20" borderId="5" xfId="0" applyNumberFormat="1" applyFont="1" applyFill="1" applyBorder="1" applyAlignment="1">
      <alignment horizontal="right"/>
    </xf>
    <xf numFmtId="0" fontId="62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63" fillId="0" borderId="3" xfId="0" applyFont="1" applyBorder="1" applyAlignment="1">
      <alignment horizontal="center"/>
    </xf>
    <xf numFmtId="0" fontId="53" fillId="0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3" fillId="18" borderId="3" xfId="0" applyFont="1" applyFill="1" applyBorder="1" applyAlignment="1">
      <alignment horizontal="center"/>
    </xf>
    <xf numFmtId="0" fontId="13" fillId="18" borderId="4" xfId="0" applyFont="1" applyFill="1" applyBorder="1" applyAlignment="1">
      <alignment horizontal="center"/>
    </xf>
    <xf numFmtId="0" fontId="13" fillId="18" borderId="5" xfId="0" applyFont="1" applyFill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1" fillId="22" borderId="3" xfId="0" applyFont="1" applyFill="1" applyBorder="1" applyAlignment="1">
      <alignment horizontal="center"/>
    </xf>
    <xf numFmtId="0" fontId="6" fillId="0" borderId="8" xfId="0" applyFont="1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3" xfId="0" applyFont="1" applyBorder="1" applyAlignment="1"/>
    <xf numFmtId="0" fontId="0" fillId="0" borderId="4" xfId="0" applyBorder="1" applyAlignment="1"/>
    <xf numFmtId="0" fontId="1" fillId="0" borderId="3" xfId="0" applyFont="1" applyFill="1" applyBorder="1" applyAlignment="1"/>
    <xf numFmtId="0" fontId="0" fillId="0" borderId="4" xfId="0" applyFill="1" applyBorder="1" applyAlignment="1"/>
    <xf numFmtId="0" fontId="1" fillId="0" borderId="4" xfId="0" applyFont="1" applyBorder="1" applyAlignment="1"/>
    <xf numFmtId="0" fontId="48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1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zoomScale="71" zoomScaleNormal="71" workbookViewId="0">
      <selection activeCell="W16" sqref="W16"/>
    </sheetView>
  </sheetViews>
  <sheetFormatPr defaultRowHeight="15" x14ac:dyDescent="0.25"/>
  <cols>
    <col min="1" max="16" width="8" customWidth="1"/>
  </cols>
  <sheetData>
    <row r="1" spans="1:24" s="478" customFormat="1" ht="22.5" customHeight="1" x14ac:dyDescent="0.25">
      <c r="A1" s="477" t="s">
        <v>137</v>
      </c>
      <c r="E1" s="549" t="s">
        <v>190</v>
      </c>
      <c r="F1" s="550"/>
      <c r="G1" s="550"/>
      <c r="H1" s="550"/>
      <c r="I1" s="550"/>
      <c r="J1" s="550"/>
      <c r="K1" s="551"/>
      <c r="L1" s="551"/>
      <c r="M1" s="551"/>
      <c r="N1" s="551"/>
      <c r="O1" s="551"/>
      <c r="Q1" s="663" t="s">
        <v>249</v>
      </c>
    </row>
    <row r="2" spans="1:24" s="316" customFormat="1" x14ac:dyDescent="0.25">
      <c r="B2" s="316" t="s">
        <v>8</v>
      </c>
      <c r="C2" s="316" t="s">
        <v>8</v>
      </c>
      <c r="D2" s="339" t="s">
        <v>8</v>
      </c>
      <c r="E2" s="340" t="s">
        <v>8</v>
      </c>
      <c r="F2" s="391" t="s">
        <v>8</v>
      </c>
      <c r="G2" s="391" t="s">
        <v>8</v>
      </c>
      <c r="H2" s="391" t="s">
        <v>8</v>
      </c>
      <c r="I2" s="391" t="s">
        <v>8</v>
      </c>
      <c r="J2" s="391" t="s">
        <v>8</v>
      </c>
      <c r="K2" s="390" t="s">
        <v>8</v>
      </c>
      <c r="L2" s="392"/>
      <c r="M2" s="392"/>
      <c r="N2" s="392"/>
      <c r="O2" s="392"/>
      <c r="P2" s="392"/>
      <c r="Q2" s="392"/>
      <c r="R2" s="392"/>
      <c r="V2" s="433" t="s">
        <v>189</v>
      </c>
      <c r="W2" s="435" t="s">
        <v>188</v>
      </c>
      <c r="X2" s="402" t="s">
        <v>191</v>
      </c>
    </row>
    <row r="3" spans="1:24" ht="15.75" x14ac:dyDescent="0.25">
      <c r="A3" t="s">
        <v>100</v>
      </c>
      <c r="B3" s="479" t="s">
        <v>19</v>
      </c>
      <c r="C3" s="479" t="s">
        <v>5</v>
      </c>
      <c r="D3" s="480" t="s">
        <v>48</v>
      </c>
      <c r="E3" s="480" t="s">
        <v>15</v>
      </c>
      <c r="F3" s="481" t="s">
        <v>17</v>
      </c>
      <c r="G3" s="481" t="s">
        <v>16</v>
      </c>
      <c r="H3" s="482" t="s">
        <v>39</v>
      </c>
      <c r="I3" s="482" t="s">
        <v>126</v>
      </c>
      <c r="J3" s="483" t="s">
        <v>18</v>
      </c>
      <c r="K3" s="483" t="s">
        <v>218</v>
      </c>
      <c r="L3" s="484" t="s">
        <v>94</v>
      </c>
      <c r="M3" s="484" t="s">
        <v>101</v>
      </c>
      <c r="N3" s="475" t="s">
        <v>131</v>
      </c>
      <c r="O3" s="475" t="s">
        <v>132</v>
      </c>
      <c r="P3" s="485" t="s">
        <v>224</v>
      </c>
      <c r="Q3" s="485" t="s">
        <v>128</v>
      </c>
      <c r="R3" s="677" t="s">
        <v>138</v>
      </c>
      <c r="S3" s="678"/>
      <c r="T3" s="305" t="s">
        <v>103</v>
      </c>
      <c r="U3" s="305">
        <v>1202</v>
      </c>
      <c r="V3" s="434">
        <v>1811</v>
      </c>
      <c r="W3" s="436">
        <v>1845</v>
      </c>
      <c r="X3" s="389">
        <v>1930</v>
      </c>
    </row>
    <row r="4" spans="1:24" ht="15.75" x14ac:dyDescent="0.25">
      <c r="A4" t="s">
        <v>93</v>
      </c>
      <c r="B4" s="457">
        <v>40</v>
      </c>
      <c r="C4" s="457">
        <v>22</v>
      </c>
      <c r="D4" s="457">
        <v>22</v>
      </c>
      <c r="E4" s="457">
        <v>28</v>
      </c>
      <c r="F4" s="457">
        <v>22</v>
      </c>
      <c r="G4" s="457">
        <v>34</v>
      </c>
      <c r="H4" s="457">
        <v>21</v>
      </c>
      <c r="I4" s="457">
        <v>24</v>
      </c>
      <c r="J4" s="457">
        <v>20</v>
      </c>
      <c r="K4" s="457">
        <v>28</v>
      </c>
      <c r="L4" s="457">
        <v>28</v>
      </c>
      <c r="M4" s="457">
        <v>10</v>
      </c>
      <c r="N4" s="458">
        <v>23</v>
      </c>
      <c r="O4" s="458">
        <v>23</v>
      </c>
      <c r="P4" s="458">
        <v>24</v>
      </c>
      <c r="Q4" s="458">
        <v>24</v>
      </c>
      <c r="R4" s="675" t="s">
        <v>192</v>
      </c>
      <c r="S4" s="676"/>
      <c r="T4" s="1" t="s">
        <v>193</v>
      </c>
      <c r="U4" s="432">
        <v>1030</v>
      </c>
      <c r="V4" s="434">
        <v>1808</v>
      </c>
      <c r="W4" s="436">
        <v>1843</v>
      </c>
      <c r="X4" s="389">
        <v>2030</v>
      </c>
    </row>
    <row r="5" spans="1:24" s="67" customFormat="1" ht="15.75" x14ac:dyDescent="0.25">
      <c r="A5" s="537" t="s">
        <v>223</v>
      </c>
      <c r="B5" s="538">
        <f>(B4+C4)/4</f>
        <v>15.5</v>
      </c>
      <c r="C5" s="539"/>
      <c r="D5" s="538">
        <f>(D4+E4)/4</f>
        <v>12.5</v>
      </c>
      <c r="E5" s="539"/>
      <c r="F5" s="538">
        <f>(F4+G4)/4</f>
        <v>14</v>
      </c>
      <c r="G5" s="539"/>
      <c r="H5" s="538">
        <f>(H4+I4)/4</f>
        <v>11.25</v>
      </c>
      <c r="I5" s="539"/>
      <c r="J5" s="538">
        <f>(J4+K4)/4</f>
        <v>12</v>
      </c>
      <c r="K5" s="539"/>
      <c r="L5" s="538">
        <f>(L4+M4)/4</f>
        <v>9.5</v>
      </c>
      <c r="M5" s="539"/>
      <c r="N5" s="538">
        <f>(N4+O4)/4</f>
        <v>11.5</v>
      </c>
      <c r="O5" s="536"/>
      <c r="P5" s="538">
        <f>(P4+Q4)/4</f>
        <v>12</v>
      </c>
      <c r="Q5" s="536"/>
      <c r="R5" s="677" t="s">
        <v>140</v>
      </c>
      <c r="S5" s="678"/>
      <c r="T5" s="305" t="s">
        <v>103</v>
      </c>
      <c r="U5" s="305">
        <v>1130</v>
      </c>
      <c r="V5" s="434">
        <v>1808</v>
      </c>
      <c r="W5" s="436">
        <v>1843</v>
      </c>
      <c r="X5" s="389">
        <v>2030</v>
      </c>
    </row>
    <row r="6" spans="1:24" x14ac:dyDescent="0.25">
      <c r="B6" s="94"/>
      <c r="Q6" s="2"/>
      <c r="R6" s="679" t="s">
        <v>139</v>
      </c>
      <c r="S6" s="678"/>
      <c r="T6" s="305" t="s">
        <v>103</v>
      </c>
      <c r="U6" s="305">
        <v>1018</v>
      </c>
      <c r="V6" s="434">
        <v>1806</v>
      </c>
      <c r="W6" s="436">
        <v>1841</v>
      </c>
      <c r="X6" s="126" t="s">
        <v>202</v>
      </c>
    </row>
    <row r="7" spans="1:24" x14ac:dyDescent="0.25">
      <c r="B7" s="426" t="s">
        <v>98</v>
      </c>
      <c r="C7" s="401"/>
      <c r="D7" s="401"/>
      <c r="E7" s="427" t="s">
        <v>99</v>
      </c>
      <c r="G7" s="446" t="s">
        <v>180</v>
      </c>
      <c r="H7" s="447"/>
      <c r="I7" s="448"/>
      <c r="J7" s="449" t="s">
        <v>181</v>
      </c>
      <c r="K7" s="450"/>
    </row>
    <row r="8" spans="1:24" ht="15.75" x14ac:dyDescent="0.25">
      <c r="A8" s="67"/>
      <c r="B8" s="439" t="s">
        <v>155</v>
      </c>
      <c r="C8" s="440"/>
      <c r="D8" s="441"/>
      <c r="E8" s="296"/>
      <c r="F8" s="67"/>
      <c r="G8" s="463">
        <f>J4</f>
        <v>20</v>
      </c>
      <c r="H8" s="456" t="str">
        <f>J3</f>
        <v>Neil</v>
      </c>
      <c r="I8" s="464" t="s">
        <v>95</v>
      </c>
      <c r="J8" s="465" t="str">
        <f>F3</f>
        <v>Derm</v>
      </c>
      <c r="K8" s="466">
        <f>F4</f>
        <v>22</v>
      </c>
      <c r="L8" s="67"/>
      <c r="M8" s="680" t="s">
        <v>195</v>
      </c>
      <c r="N8" s="671"/>
      <c r="O8" s="672"/>
      <c r="P8" s="459" t="s">
        <v>19</v>
      </c>
      <c r="Q8" s="437" t="s">
        <v>119</v>
      </c>
      <c r="R8" s="459" t="s">
        <v>5</v>
      </c>
      <c r="S8" s="437" t="s">
        <v>120</v>
      </c>
      <c r="T8" s="67"/>
    </row>
    <row r="9" spans="1:24" ht="15.75" x14ac:dyDescent="0.25">
      <c r="A9" s="67"/>
      <c r="B9" s="439" t="s">
        <v>178</v>
      </c>
      <c r="C9" s="440"/>
      <c r="D9" s="441"/>
      <c r="E9" s="388"/>
      <c r="F9" s="67"/>
      <c r="G9" s="463">
        <f>K4</f>
        <v>28</v>
      </c>
      <c r="H9" s="456" t="str">
        <f>K3</f>
        <v>RichB</v>
      </c>
      <c r="I9" s="464"/>
      <c r="J9" s="465" t="str">
        <f>G3</f>
        <v>Tom</v>
      </c>
      <c r="K9" s="466">
        <f>G4</f>
        <v>34</v>
      </c>
      <c r="L9" s="67"/>
      <c r="M9" s="681" t="s">
        <v>196</v>
      </c>
      <c r="N9" s="682"/>
      <c r="O9" s="683"/>
      <c r="P9" s="460" t="s">
        <v>48</v>
      </c>
      <c r="Q9" s="461" t="s">
        <v>129</v>
      </c>
      <c r="R9" s="426" t="s">
        <v>15</v>
      </c>
      <c r="S9" s="438" t="s">
        <v>121</v>
      </c>
      <c r="T9" s="67"/>
    </row>
    <row r="10" spans="1:24" ht="15.75" x14ac:dyDescent="0.25">
      <c r="A10" s="67"/>
      <c r="B10" s="442" t="s">
        <v>81</v>
      </c>
      <c r="C10" s="443"/>
      <c r="D10" s="444"/>
      <c r="E10" s="297"/>
      <c r="F10" s="67"/>
      <c r="G10" s="463">
        <f>B4</f>
        <v>40</v>
      </c>
      <c r="H10" s="456" t="str">
        <f>B3</f>
        <v>Steve</v>
      </c>
      <c r="I10" s="464"/>
      <c r="J10" s="465" t="str">
        <f>L3</f>
        <v>Brian</v>
      </c>
      <c r="K10" s="466">
        <f>L4</f>
        <v>28</v>
      </c>
      <c r="L10" s="67"/>
      <c r="M10" s="684" t="s">
        <v>197</v>
      </c>
      <c r="N10" s="671"/>
      <c r="O10" s="672"/>
      <c r="P10" s="459" t="s">
        <v>50</v>
      </c>
      <c r="Q10" s="437" t="s">
        <v>122</v>
      </c>
      <c r="R10" s="459" t="s">
        <v>16</v>
      </c>
      <c r="S10" s="437" t="s">
        <v>123</v>
      </c>
      <c r="T10" s="67"/>
    </row>
    <row r="11" spans="1:24" ht="15.75" x14ac:dyDescent="0.25">
      <c r="A11" s="67"/>
      <c r="B11" s="439" t="s">
        <v>179</v>
      </c>
      <c r="C11" s="440"/>
      <c r="D11" s="445"/>
      <c r="E11" s="298"/>
      <c r="F11" s="67"/>
      <c r="G11" s="463">
        <f>C4</f>
        <v>22</v>
      </c>
      <c r="H11" s="456" t="str">
        <f>C3</f>
        <v>Jeff</v>
      </c>
      <c r="I11" s="464"/>
      <c r="J11" s="465" t="str">
        <f>M3</f>
        <v>Robin</v>
      </c>
      <c r="K11" s="466">
        <f>M4</f>
        <v>10</v>
      </c>
      <c r="L11" s="67"/>
      <c r="M11" s="685" t="s">
        <v>198</v>
      </c>
      <c r="N11" s="686"/>
      <c r="O11" s="687"/>
      <c r="P11" s="426" t="s">
        <v>49</v>
      </c>
      <c r="Q11" s="438" t="s">
        <v>125</v>
      </c>
      <c r="R11" s="426" t="s">
        <v>126</v>
      </c>
      <c r="S11" s="438" t="s">
        <v>125</v>
      </c>
      <c r="T11" s="67"/>
    </row>
    <row r="12" spans="1:24" ht="15.75" x14ac:dyDescent="0.25">
      <c r="A12" s="67"/>
      <c r="B12" s="439" t="s">
        <v>219</v>
      </c>
      <c r="C12" s="440"/>
      <c r="D12" s="445"/>
      <c r="E12" s="403"/>
      <c r="F12" s="67"/>
      <c r="G12" s="463">
        <f>D4</f>
        <v>22</v>
      </c>
      <c r="H12" s="456" t="str">
        <f>D3</f>
        <v>Mike</v>
      </c>
      <c r="I12" s="464"/>
      <c r="J12" s="465" t="str">
        <f>N3</f>
        <v>Phil</v>
      </c>
      <c r="K12" s="466">
        <f>N4</f>
        <v>23</v>
      </c>
      <c r="L12" s="67"/>
      <c r="M12" s="688" t="s">
        <v>226</v>
      </c>
      <c r="N12" s="671"/>
      <c r="O12" s="672"/>
      <c r="P12" s="459" t="s">
        <v>18</v>
      </c>
      <c r="Q12" s="437" t="s">
        <v>124</v>
      </c>
      <c r="R12" s="462" t="s">
        <v>127</v>
      </c>
      <c r="S12" s="437" t="s">
        <v>217</v>
      </c>
      <c r="T12" s="67"/>
      <c r="V12" t="s">
        <v>8</v>
      </c>
    </row>
    <row r="13" spans="1:24" ht="15.75" x14ac:dyDescent="0.25">
      <c r="A13" s="67"/>
      <c r="B13" s="442" t="s">
        <v>102</v>
      </c>
      <c r="C13" s="443"/>
      <c r="D13" s="444"/>
      <c r="E13" s="351"/>
      <c r="F13" s="67"/>
      <c r="G13" s="463">
        <f>E4</f>
        <v>28</v>
      </c>
      <c r="H13" s="456" t="str">
        <f>E3</f>
        <v>Derek</v>
      </c>
      <c r="I13" s="464"/>
      <c r="J13" s="466" t="str">
        <f>O3</f>
        <v>Alan</v>
      </c>
      <c r="K13" s="466">
        <f>O4</f>
        <v>23</v>
      </c>
      <c r="L13" s="67"/>
      <c r="M13" s="670" t="s">
        <v>200</v>
      </c>
      <c r="N13" s="671"/>
      <c r="O13" s="672"/>
      <c r="P13" s="426" t="s">
        <v>94</v>
      </c>
      <c r="Q13" s="438" t="s">
        <v>130</v>
      </c>
      <c r="R13" s="426" t="s">
        <v>101</v>
      </c>
      <c r="S13" s="438" t="s">
        <v>129</v>
      </c>
      <c r="T13" s="67"/>
    </row>
    <row r="14" spans="1:24" ht="15.75" x14ac:dyDescent="0.25">
      <c r="A14" s="67"/>
      <c r="B14" s="442" t="s">
        <v>156</v>
      </c>
      <c r="C14" s="443"/>
      <c r="D14" s="444"/>
      <c r="E14" s="1"/>
      <c r="F14" s="67"/>
      <c r="G14" s="463">
        <f>H4</f>
        <v>21</v>
      </c>
      <c r="H14" s="456" t="str">
        <f>H3</f>
        <v>Stew</v>
      </c>
      <c r="I14" s="464"/>
      <c r="J14" s="465" t="str">
        <f>P3</f>
        <v>RichM</v>
      </c>
      <c r="K14" s="465">
        <f>P4</f>
        <v>24</v>
      </c>
      <c r="L14" s="67"/>
      <c r="M14" s="673" t="s">
        <v>201</v>
      </c>
      <c r="N14" s="671"/>
      <c r="O14" s="672"/>
      <c r="P14" s="459" t="s">
        <v>131</v>
      </c>
      <c r="Q14" s="437" t="s">
        <v>154</v>
      </c>
      <c r="R14" s="459" t="s">
        <v>132</v>
      </c>
      <c r="S14" s="437" t="s">
        <v>176</v>
      </c>
      <c r="T14" s="67"/>
    </row>
    <row r="15" spans="1:24" ht="15.75" x14ac:dyDescent="0.25">
      <c r="B15" s="442" t="s">
        <v>225</v>
      </c>
      <c r="C15" s="443"/>
      <c r="D15" s="444"/>
      <c r="E15" s="78"/>
      <c r="G15" s="463">
        <f>I4</f>
        <v>24</v>
      </c>
      <c r="H15" s="456" t="str">
        <f>I3</f>
        <v>Aaron</v>
      </c>
      <c r="I15" s="464"/>
      <c r="J15" s="465" t="str">
        <f>Q3</f>
        <v>Sanj</v>
      </c>
      <c r="K15" s="465">
        <f>Q4</f>
        <v>24</v>
      </c>
      <c r="M15" s="674" t="s">
        <v>199</v>
      </c>
      <c r="N15" s="671"/>
      <c r="O15" s="672"/>
      <c r="P15" s="460" t="s">
        <v>127</v>
      </c>
      <c r="Q15" s="461" t="s">
        <v>119</v>
      </c>
      <c r="R15" s="460" t="s">
        <v>128</v>
      </c>
      <c r="S15" s="461" t="s">
        <v>177</v>
      </c>
    </row>
    <row r="16" spans="1:24" x14ac:dyDescent="0.25">
      <c r="G16" s="451">
        <f>SUM(G8:G15)</f>
        <v>205</v>
      </c>
      <c r="H16" s="452">
        <f>G16/8</f>
        <v>25.625</v>
      </c>
      <c r="I16" s="453" t="s">
        <v>104</v>
      </c>
      <c r="J16" s="454">
        <f>K16/8</f>
        <v>23.5</v>
      </c>
      <c r="K16" s="455">
        <f>SUM(K8:K15)</f>
        <v>188</v>
      </c>
      <c r="P16" s="316"/>
      <c r="Q16" s="316"/>
    </row>
    <row r="17" spans="1:26" x14ac:dyDescent="0.25">
      <c r="I17" s="350"/>
      <c r="J17" s="348"/>
      <c r="K17" s="131"/>
      <c r="L17" s="349"/>
    </row>
    <row r="18" spans="1:26" ht="15.75" x14ac:dyDescent="0.25">
      <c r="B18" s="469" t="s">
        <v>149</v>
      </c>
      <c r="C18" s="470" t="s">
        <v>182</v>
      </c>
      <c r="D18" s="467"/>
      <c r="E18" s="467"/>
      <c r="F18" s="467"/>
      <c r="G18" s="467"/>
      <c r="H18" s="467"/>
      <c r="I18" s="467"/>
      <c r="P18" s="316"/>
      <c r="Q18" s="316"/>
    </row>
    <row r="19" spans="1:26" ht="15.75" x14ac:dyDescent="0.25">
      <c r="B19" s="499" t="s">
        <v>152</v>
      </c>
      <c r="C19" s="472" t="str">
        <f>B3</f>
        <v>Steve</v>
      </c>
      <c r="D19" s="471">
        <f>B4</f>
        <v>40</v>
      </c>
      <c r="E19" s="500" t="str">
        <f>C3</f>
        <v>Jeff</v>
      </c>
      <c r="F19" s="471">
        <f>C4</f>
        <v>22</v>
      </c>
      <c r="G19" s="472" t="s">
        <v>153</v>
      </c>
      <c r="H19" s="500" t="str">
        <f>L3</f>
        <v>Brian</v>
      </c>
      <c r="I19" s="471">
        <f>L4</f>
        <v>28</v>
      </c>
      <c r="J19" s="472" t="str">
        <f>M3</f>
        <v>Robin</v>
      </c>
      <c r="K19" s="471">
        <f>M4</f>
        <v>10</v>
      </c>
      <c r="L19" t="s">
        <v>8</v>
      </c>
    </row>
    <row r="20" spans="1:26" ht="15.75" x14ac:dyDescent="0.25">
      <c r="B20" s="499" t="s">
        <v>152</v>
      </c>
      <c r="C20" s="500" t="str">
        <f>D3</f>
        <v>Mike</v>
      </c>
      <c r="D20" s="471">
        <f>D4</f>
        <v>22</v>
      </c>
      <c r="E20" s="500" t="str">
        <f>E3</f>
        <v>Derek</v>
      </c>
      <c r="F20" s="471">
        <f>E4</f>
        <v>28</v>
      </c>
      <c r="G20" s="472" t="s">
        <v>153</v>
      </c>
      <c r="H20" s="472" t="str">
        <f>N3</f>
        <v>Phil</v>
      </c>
      <c r="I20" s="471">
        <f>N4</f>
        <v>23</v>
      </c>
      <c r="J20" s="472" t="str">
        <f>O3</f>
        <v>Alan</v>
      </c>
      <c r="K20" s="471">
        <f>O4</f>
        <v>23</v>
      </c>
      <c r="P20" s="26" t="s">
        <v>8</v>
      </c>
      <c r="U20" s="316"/>
      <c r="V20" s="316"/>
    </row>
    <row r="21" spans="1:26" ht="15.75" x14ac:dyDescent="0.25">
      <c r="B21" s="499" t="s">
        <v>152</v>
      </c>
      <c r="C21" s="472" t="str">
        <f>H3</f>
        <v>Stew</v>
      </c>
      <c r="D21" s="471">
        <f>H4</f>
        <v>21</v>
      </c>
      <c r="E21" s="472" t="str">
        <f>I3</f>
        <v>Aaron</v>
      </c>
      <c r="F21" s="471">
        <f>I4</f>
        <v>24</v>
      </c>
      <c r="G21" s="472" t="s">
        <v>153</v>
      </c>
      <c r="H21" s="472" t="str">
        <f>F3</f>
        <v>Derm</v>
      </c>
      <c r="I21" s="471">
        <f>F4</f>
        <v>22</v>
      </c>
      <c r="J21" s="500" t="str">
        <f>G3</f>
        <v>Tom</v>
      </c>
      <c r="K21" s="471">
        <f>G4</f>
        <v>34</v>
      </c>
      <c r="M21" s="469" t="s">
        <v>151</v>
      </c>
      <c r="O21" s="16" t="s">
        <v>204</v>
      </c>
      <c r="P21" s="2"/>
      <c r="Q21" s="2"/>
      <c r="R21" s="2"/>
      <c r="S21" s="2"/>
      <c r="V21" t="s">
        <v>215</v>
      </c>
    </row>
    <row r="22" spans="1:26" ht="15.75" x14ac:dyDescent="0.25">
      <c r="B22" s="468" t="s">
        <v>8</v>
      </c>
      <c r="C22" s="472" t="str">
        <f>J3</f>
        <v>Neil</v>
      </c>
      <c r="D22" s="471">
        <f>J4</f>
        <v>20</v>
      </c>
      <c r="E22" s="472" t="str">
        <f>K3</f>
        <v>RichB</v>
      </c>
      <c r="F22" s="471">
        <f>K4</f>
        <v>28</v>
      </c>
      <c r="G22" s="472" t="s">
        <v>153</v>
      </c>
      <c r="H22" s="472" t="str">
        <f>P3</f>
        <v>RichM</v>
      </c>
      <c r="I22" s="471">
        <f>P4</f>
        <v>24</v>
      </c>
      <c r="J22" s="472" t="str">
        <f>Q3</f>
        <v>Sanj</v>
      </c>
      <c r="K22" s="471">
        <f>Q4</f>
        <v>24</v>
      </c>
      <c r="M22" s="468" t="s">
        <v>8</v>
      </c>
      <c r="N22" s="472" t="str">
        <f>O3</f>
        <v>Alan</v>
      </c>
      <c r="O22" s="560">
        <f>O4</f>
        <v>23</v>
      </c>
      <c r="P22" s="473" t="str">
        <f>I3</f>
        <v>Aaron</v>
      </c>
      <c r="Q22" s="474">
        <f>I4</f>
        <v>24</v>
      </c>
      <c r="R22" s="473" t="str">
        <f>M3</f>
        <v>Robin</v>
      </c>
      <c r="S22" s="562">
        <f>M4</f>
        <v>10</v>
      </c>
      <c r="T22" s="473" t="str">
        <f>K3</f>
        <v>RichB</v>
      </c>
      <c r="U22" s="562">
        <f>K4</f>
        <v>28</v>
      </c>
      <c r="V22" s="544">
        <f>(O22+Q22+S22+U22)/8</f>
        <v>10.625</v>
      </c>
    </row>
    <row r="23" spans="1:26" ht="15.75" x14ac:dyDescent="0.25">
      <c r="M23" s="499" t="s">
        <v>152</v>
      </c>
      <c r="N23" s="500" t="str">
        <f>B3</f>
        <v>Steve</v>
      </c>
      <c r="O23" s="561">
        <f>B4</f>
        <v>40</v>
      </c>
      <c r="P23" s="501" t="str">
        <f>E3</f>
        <v>Derek</v>
      </c>
      <c r="Q23" s="474">
        <f>E4</f>
        <v>28</v>
      </c>
      <c r="R23" s="473" t="str">
        <f>H3</f>
        <v>Stew</v>
      </c>
      <c r="S23" s="562">
        <f>H4</f>
        <v>21</v>
      </c>
      <c r="T23" s="473" t="str">
        <f>F3</f>
        <v>Derm</v>
      </c>
      <c r="U23" s="562">
        <f>F4</f>
        <v>22</v>
      </c>
      <c r="V23" s="544">
        <f>(O23+Q23+S23+U23)/8</f>
        <v>13.875</v>
      </c>
    </row>
    <row r="24" spans="1:26" ht="15.75" x14ac:dyDescent="0.25">
      <c r="B24" s="16" t="s">
        <v>150</v>
      </c>
      <c r="C24" s="470" t="s">
        <v>203</v>
      </c>
      <c r="D24" s="467"/>
      <c r="E24" s="467"/>
      <c r="F24" s="467"/>
      <c r="G24" s="467"/>
      <c r="H24" s="467"/>
      <c r="I24" s="467"/>
      <c r="J24" s="24" t="s">
        <v>216</v>
      </c>
      <c r="M24" s="499" t="s">
        <v>152</v>
      </c>
      <c r="N24" s="501" t="str">
        <f>G3</f>
        <v>Tom</v>
      </c>
      <c r="O24" s="561">
        <f>G4</f>
        <v>34</v>
      </c>
      <c r="P24" s="501" t="str">
        <f>D3</f>
        <v>Mike</v>
      </c>
      <c r="Q24" s="474">
        <f>D4</f>
        <v>22</v>
      </c>
      <c r="R24" s="473" t="str">
        <f>P3</f>
        <v>RichM</v>
      </c>
      <c r="S24" s="562">
        <f>P4</f>
        <v>24</v>
      </c>
      <c r="T24" s="474" t="str">
        <f>J3</f>
        <v>Neil</v>
      </c>
      <c r="U24" s="562">
        <f>J4</f>
        <v>20</v>
      </c>
      <c r="V24" s="544">
        <f>(O24+Q24+S24+U24)/8</f>
        <v>12.5</v>
      </c>
    </row>
    <row r="25" spans="1:26" ht="15.75" x14ac:dyDescent="0.25">
      <c r="B25" s="468" t="s">
        <v>8</v>
      </c>
      <c r="C25" s="473" t="str">
        <f>J3</f>
        <v>Neil</v>
      </c>
      <c r="D25" s="474">
        <f>J4</f>
        <v>20</v>
      </c>
      <c r="E25" s="473" t="str">
        <f>I3</f>
        <v>Aaron</v>
      </c>
      <c r="F25" s="474">
        <f>I4</f>
        <v>24</v>
      </c>
      <c r="G25" s="472" t="s">
        <v>153</v>
      </c>
      <c r="H25" s="473" t="str">
        <f>F3</f>
        <v>Derm</v>
      </c>
      <c r="I25" s="471">
        <f>F4</f>
        <v>22</v>
      </c>
      <c r="J25" s="472" t="str">
        <f>N3</f>
        <v>Phil</v>
      </c>
      <c r="K25" s="471">
        <f>N4</f>
        <v>23</v>
      </c>
      <c r="M25" s="499" t="s">
        <v>152</v>
      </c>
      <c r="N25" s="500" t="str">
        <f>L3</f>
        <v>Brian</v>
      </c>
      <c r="O25" s="561">
        <f>L4</f>
        <v>28</v>
      </c>
      <c r="P25" s="473" t="str">
        <f>Q3</f>
        <v>Sanj</v>
      </c>
      <c r="Q25" s="474">
        <f>Q4</f>
        <v>24</v>
      </c>
      <c r="R25" s="473" t="str">
        <f>N3</f>
        <v>Phil</v>
      </c>
      <c r="S25" s="564">
        <f>N4</f>
        <v>23</v>
      </c>
      <c r="T25" s="501" t="str">
        <f>C3</f>
        <v>Jeff</v>
      </c>
      <c r="U25" s="562">
        <f>C4</f>
        <v>22</v>
      </c>
      <c r="V25" s="544">
        <f>(O25+Q25+S25+U25)/8</f>
        <v>12.125</v>
      </c>
    </row>
    <row r="26" spans="1:26" ht="15.75" x14ac:dyDescent="0.25">
      <c r="B26" s="499" t="s">
        <v>152</v>
      </c>
      <c r="C26" s="501" t="str">
        <f>B3</f>
        <v>Steve</v>
      </c>
      <c r="D26" s="474">
        <f>B4</f>
        <v>40</v>
      </c>
      <c r="E26" s="473" t="str">
        <f>K3</f>
        <v>RichB</v>
      </c>
      <c r="F26" s="474">
        <f>K4</f>
        <v>28</v>
      </c>
      <c r="G26" s="472" t="s">
        <v>153</v>
      </c>
      <c r="H26" s="501" t="str">
        <f>G3</f>
        <v>Tom</v>
      </c>
      <c r="I26" s="471">
        <f>G4</f>
        <v>34</v>
      </c>
      <c r="J26" s="472" t="str">
        <f>Q3</f>
        <v>Sanj</v>
      </c>
      <c r="K26" s="471">
        <f>Q4</f>
        <v>24</v>
      </c>
      <c r="M26" s="431" t="s">
        <v>8</v>
      </c>
      <c r="O26" s="431"/>
      <c r="P26" s="431"/>
      <c r="Q26" s="431"/>
      <c r="R26" s="431"/>
      <c r="S26" s="431"/>
      <c r="T26" s="431"/>
    </row>
    <row r="27" spans="1:26" ht="15.75" x14ac:dyDescent="0.25">
      <c r="B27" s="499" t="s">
        <v>152</v>
      </c>
      <c r="C27" s="501" t="str">
        <f>C3</f>
        <v>Jeff</v>
      </c>
      <c r="D27" s="474">
        <f>C4</f>
        <v>22</v>
      </c>
      <c r="E27" s="501" t="str">
        <f>E3</f>
        <v>Derek</v>
      </c>
      <c r="F27" s="474">
        <f>E4</f>
        <v>28</v>
      </c>
      <c r="G27" s="472" t="s">
        <v>153</v>
      </c>
      <c r="H27" s="473" t="str">
        <f>P3</f>
        <v>RichM</v>
      </c>
      <c r="I27" s="471">
        <f>P4</f>
        <v>24</v>
      </c>
      <c r="J27" s="472" t="str">
        <f>O3</f>
        <v>Alan</v>
      </c>
      <c r="K27" s="476">
        <f>O4</f>
        <v>23</v>
      </c>
      <c r="O27" s="26" t="s">
        <v>8</v>
      </c>
    </row>
    <row r="28" spans="1:26" ht="15.75" x14ac:dyDescent="0.25">
      <c r="B28" s="499" t="s">
        <v>152</v>
      </c>
      <c r="C28" s="501" t="str">
        <f>D3</f>
        <v>Mike</v>
      </c>
      <c r="D28" s="474">
        <f>D4</f>
        <v>22</v>
      </c>
      <c r="E28" s="473" t="str">
        <f>H3</f>
        <v>Stew</v>
      </c>
      <c r="F28" s="474">
        <f>H4</f>
        <v>21</v>
      </c>
      <c r="G28" s="472" t="s">
        <v>153</v>
      </c>
      <c r="H28" s="501" t="str">
        <f>L3</f>
        <v>Brian</v>
      </c>
      <c r="I28" s="471">
        <f>L4</f>
        <v>28</v>
      </c>
      <c r="J28" s="472" t="str">
        <f>M3</f>
        <v>Robin</v>
      </c>
      <c r="K28" s="471">
        <f>M4</f>
        <v>10</v>
      </c>
      <c r="M28" t="s">
        <v>8</v>
      </c>
    </row>
    <row r="29" spans="1:26" ht="15.75" x14ac:dyDescent="0.25">
      <c r="B29" s="553"/>
      <c r="C29" s="554"/>
      <c r="D29" s="555"/>
      <c r="E29" s="556"/>
      <c r="F29" s="555"/>
      <c r="G29" s="557"/>
      <c r="H29" s="554"/>
      <c r="I29" s="558"/>
      <c r="J29" s="557"/>
      <c r="K29" s="558"/>
    </row>
    <row r="30" spans="1:26" x14ac:dyDescent="0.25">
      <c r="A30" s="294"/>
      <c r="B30" s="521"/>
      <c r="C30" s="521"/>
      <c r="D30" s="534" t="s">
        <v>149</v>
      </c>
      <c r="E30" s="534" t="s">
        <v>150</v>
      </c>
      <c r="F30" s="534" t="s">
        <v>151</v>
      </c>
      <c r="G30" s="523" t="s">
        <v>8</v>
      </c>
    </row>
    <row r="31" spans="1:26" x14ac:dyDescent="0.25">
      <c r="B31" s="239"/>
      <c r="C31" s="533" t="s">
        <v>41</v>
      </c>
      <c r="D31" s="535" t="s">
        <v>213</v>
      </c>
      <c r="E31" s="535" t="s">
        <v>213</v>
      </c>
      <c r="F31" s="535" t="s">
        <v>213</v>
      </c>
      <c r="G31" s="521" t="s">
        <v>214</v>
      </c>
      <c r="I31" s="1"/>
      <c r="J31" s="522" t="s">
        <v>101</v>
      </c>
      <c r="K31" s="522" t="s">
        <v>49</v>
      </c>
      <c r="L31" s="522" t="s">
        <v>18</v>
      </c>
      <c r="M31" s="239" t="s">
        <v>50</v>
      </c>
      <c r="N31" s="522" t="s">
        <v>48</v>
      </c>
      <c r="O31" s="522" t="s">
        <v>5</v>
      </c>
      <c r="P31" s="522" t="s">
        <v>131</v>
      </c>
      <c r="Q31" s="524" t="s">
        <v>224</v>
      </c>
      <c r="R31" s="524" t="s">
        <v>126</v>
      </c>
      <c r="S31" s="524" t="s">
        <v>128</v>
      </c>
      <c r="T31" s="522" t="s">
        <v>218</v>
      </c>
      <c r="U31" s="522" t="s">
        <v>94</v>
      </c>
      <c r="V31" s="522" t="s">
        <v>132</v>
      </c>
      <c r="W31" s="522" t="s">
        <v>15</v>
      </c>
      <c r="X31" s="522" t="s">
        <v>16</v>
      </c>
      <c r="Y31" s="522" t="s">
        <v>19</v>
      </c>
      <c r="Z31" s="63"/>
    </row>
    <row r="32" spans="1:26" x14ac:dyDescent="0.25">
      <c r="B32" s="522" t="s">
        <v>101</v>
      </c>
      <c r="C32" s="240">
        <f>M4</f>
        <v>10</v>
      </c>
      <c r="D32" s="525">
        <v>1</v>
      </c>
      <c r="E32" s="540">
        <v>4</v>
      </c>
      <c r="F32" s="525">
        <v>1</v>
      </c>
      <c r="G32" s="524">
        <f>SUM(D32:F32)</f>
        <v>6</v>
      </c>
      <c r="I32" s="522" t="s">
        <v>101</v>
      </c>
      <c r="J32" s="563" t="s">
        <v>27</v>
      </c>
      <c r="K32" s="530">
        <v>1</v>
      </c>
      <c r="L32" s="528" t="s">
        <v>8</v>
      </c>
      <c r="M32" s="528" t="s">
        <v>8</v>
      </c>
      <c r="N32" s="530">
        <v>1</v>
      </c>
      <c r="O32" s="530">
        <v>1</v>
      </c>
      <c r="P32" s="528" t="s">
        <v>8</v>
      </c>
      <c r="Q32" s="528" t="s">
        <v>27</v>
      </c>
      <c r="R32" s="528">
        <v>1</v>
      </c>
      <c r="S32" s="528" t="s">
        <v>27</v>
      </c>
      <c r="T32" s="528">
        <v>1</v>
      </c>
      <c r="U32" s="565">
        <v>2</v>
      </c>
      <c r="V32" s="528">
        <v>1</v>
      </c>
      <c r="W32" s="528" t="s">
        <v>27</v>
      </c>
      <c r="X32" s="522" t="s">
        <v>27</v>
      </c>
      <c r="Y32" s="528">
        <v>1</v>
      </c>
      <c r="Z32" s="529">
        <f t="shared" ref="Z32:Z46" si="0">SUM(J32:Y32)</f>
        <v>9</v>
      </c>
    </row>
    <row r="33" spans="2:26" x14ac:dyDescent="0.25">
      <c r="B33" s="522" t="s">
        <v>49</v>
      </c>
      <c r="C33" s="546">
        <f>H4</f>
        <v>21</v>
      </c>
      <c r="D33" s="526">
        <v>3</v>
      </c>
      <c r="E33" s="540">
        <v>4</v>
      </c>
      <c r="F33" s="524">
        <v>2</v>
      </c>
      <c r="G33" s="522">
        <f t="shared" ref="G33:G47" si="1">SUM(D33:F33)</f>
        <v>9</v>
      </c>
      <c r="I33" s="522" t="s">
        <v>49</v>
      </c>
      <c r="J33" s="530">
        <v>1</v>
      </c>
      <c r="K33" s="563" t="s">
        <v>27</v>
      </c>
      <c r="L33" s="528" t="s">
        <v>27</v>
      </c>
      <c r="M33" s="565">
        <v>2</v>
      </c>
      <c r="N33" s="530">
        <v>1</v>
      </c>
      <c r="O33" s="530" t="s">
        <v>27</v>
      </c>
      <c r="P33" s="528" t="s">
        <v>8</v>
      </c>
      <c r="Q33" s="528" t="s">
        <v>27</v>
      </c>
      <c r="R33" s="528">
        <v>1</v>
      </c>
      <c r="S33" s="528" t="s">
        <v>27</v>
      </c>
      <c r="T33" s="528" t="s">
        <v>27</v>
      </c>
      <c r="U33" s="528">
        <v>1</v>
      </c>
      <c r="V33" s="528" t="s">
        <v>27</v>
      </c>
      <c r="W33" s="528">
        <v>1</v>
      </c>
      <c r="X33" s="528">
        <v>1</v>
      </c>
      <c r="Y33" s="528">
        <v>1</v>
      </c>
      <c r="Z33" s="529">
        <f t="shared" si="0"/>
        <v>9</v>
      </c>
    </row>
    <row r="34" spans="2:26" x14ac:dyDescent="0.25">
      <c r="B34" s="522" t="s">
        <v>18</v>
      </c>
      <c r="C34" s="240">
        <f>J4</f>
        <v>20</v>
      </c>
      <c r="D34" s="540">
        <v>4</v>
      </c>
      <c r="E34" s="525">
        <v>1</v>
      </c>
      <c r="F34" s="526">
        <v>3</v>
      </c>
      <c r="G34" s="522">
        <f t="shared" si="1"/>
        <v>8</v>
      </c>
      <c r="I34" s="522" t="s">
        <v>18</v>
      </c>
      <c r="J34" s="530" t="s">
        <v>8</v>
      </c>
      <c r="K34" s="528" t="s">
        <v>27</v>
      </c>
      <c r="L34" s="563" t="s">
        <v>8</v>
      </c>
      <c r="M34" s="530">
        <v>1</v>
      </c>
      <c r="N34" s="530">
        <v>1</v>
      </c>
      <c r="O34" s="530" t="s">
        <v>27</v>
      </c>
      <c r="P34" s="528">
        <v>1</v>
      </c>
      <c r="Q34" s="565">
        <v>2</v>
      </c>
      <c r="R34" s="528">
        <v>1</v>
      </c>
      <c r="S34" s="528">
        <v>1</v>
      </c>
      <c r="T34" s="528">
        <v>1</v>
      </c>
      <c r="U34" s="528" t="s">
        <v>27</v>
      </c>
      <c r="V34" s="528" t="s">
        <v>27</v>
      </c>
      <c r="W34" s="528" t="s">
        <v>27</v>
      </c>
      <c r="X34" s="528">
        <v>1</v>
      </c>
      <c r="Y34" s="528" t="s">
        <v>27</v>
      </c>
      <c r="Z34" s="529">
        <f t="shared" si="0"/>
        <v>9</v>
      </c>
    </row>
    <row r="35" spans="2:26" x14ac:dyDescent="0.25">
      <c r="B35" s="239" t="s">
        <v>50</v>
      </c>
      <c r="C35" s="546">
        <f>F4</f>
        <v>22</v>
      </c>
      <c r="D35" s="526">
        <v>3</v>
      </c>
      <c r="E35" s="525">
        <v>1</v>
      </c>
      <c r="F35" s="524">
        <v>2</v>
      </c>
      <c r="G35" s="522">
        <f t="shared" si="1"/>
        <v>6</v>
      </c>
      <c r="I35" s="239" t="s">
        <v>50</v>
      </c>
      <c r="J35" s="530" t="s">
        <v>8</v>
      </c>
      <c r="K35" s="565">
        <v>2</v>
      </c>
      <c r="L35" s="530">
        <v>1</v>
      </c>
      <c r="M35" s="563" t="s">
        <v>8</v>
      </c>
      <c r="N35" s="528" t="s">
        <v>8</v>
      </c>
      <c r="O35" s="530" t="s">
        <v>27</v>
      </c>
      <c r="P35" s="528">
        <v>1</v>
      </c>
      <c r="Q35" s="528" t="s">
        <v>27</v>
      </c>
      <c r="R35" s="565">
        <v>2</v>
      </c>
      <c r="S35" s="528" t="s">
        <v>27</v>
      </c>
      <c r="T35" s="528" t="s">
        <v>27</v>
      </c>
      <c r="U35" s="528" t="s">
        <v>27</v>
      </c>
      <c r="V35" s="528" t="s">
        <v>27</v>
      </c>
      <c r="W35" s="528">
        <v>1</v>
      </c>
      <c r="X35" s="528">
        <v>1</v>
      </c>
      <c r="Y35" s="528">
        <v>1</v>
      </c>
      <c r="Z35" s="529">
        <f t="shared" si="0"/>
        <v>9</v>
      </c>
    </row>
    <row r="36" spans="2:26" x14ac:dyDescent="0.25">
      <c r="B36" s="522" t="s">
        <v>48</v>
      </c>
      <c r="C36" s="240">
        <f>D4</f>
        <v>22</v>
      </c>
      <c r="D36" s="524">
        <v>2</v>
      </c>
      <c r="E36" s="540">
        <v>4</v>
      </c>
      <c r="F36" s="526">
        <v>3</v>
      </c>
      <c r="G36" s="522">
        <f t="shared" si="1"/>
        <v>9</v>
      </c>
      <c r="I36" s="522" t="s">
        <v>48</v>
      </c>
      <c r="J36" s="530">
        <v>1</v>
      </c>
      <c r="K36" s="530">
        <v>1</v>
      </c>
      <c r="L36" s="530">
        <v>1</v>
      </c>
      <c r="M36" s="528" t="s">
        <v>8</v>
      </c>
      <c r="N36" s="563" t="s">
        <v>27</v>
      </c>
      <c r="O36" s="530" t="s">
        <v>27</v>
      </c>
      <c r="P36" s="528">
        <v>1</v>
      </c>
      <c r="Q36" s="528">
        <v>1</v>
      </c>
      <c r="R36" s="528" t="s">
        <v>27</v>
      </c>
      <c r="S36" s="528" t="s">
        <v>27</v>
      </c>
      <c r="T36" s="528" t="s">
        <v>27</v>
      </c>
      <c r="U36" s="528">
        <v>1</v>
      </c>
      <c r="V36" s="528">
        <v>1</v>
      </c>
      <c r="W36" s="528">
        <v>1</v>
      </c>
      <c r="X36" s="528">
        <v>1</v>
      </c>
      <c r="Y36" s="528" t="s">
        <v>27</v>
      </c>
      <c r="Z36" s="529">
        <f t="shared" si="0"/>
        <v>9</v>
      </c>
    </row>
    <row r="37" spans="2:26" x14ac:dyDescent="0.25">
      <c r="B37" s="522" t="s">
        <v>5</v>
      </c>
      <c r="C37" s="240">
        <f>C4</f>
        <v>22</v>
      </c>
      <c r="D37" s="525">
        <v>1</v>
      </c>
      <c r="E37" s="526">
        <v>3</v>
      </c>
      <c r="F37" s="540">
        <v>4</v>
      </c>
      <c r="G37" s="522">
        <f t="shared" si="1"/>
        <v>8</v>
      </c>
      <c r="I37" s="522" t="s">
        <v>5</v>
      </c>
      <c r="J37" s="530">
        <v>1</v>
      </c>
      <c r="K37" s="530" t="s">
        <v>27</v>
      </c>
      <c r="L37" s="530" t="s">
        <v>27</v>
      </c>
      <c r="M37" s="528" t="s">
        <v>27</v>
      </c>
      <c r="N37" s="528" t="s">
        <v>27</v>
      </c>
      <c r="O37" s="563" t="s">
        <v>27</v>
      </c>
      <c r="P37" s="528">
        <v>1</v>
      </c>
      <c r="Q37" s="528">
        <v>1</v>
      </c>
      <c r="R37" s="528" t="s">
        <v>27</v>
      </c>
      <c r="S37" s="528">
        <v>1</v>
      </c>
      <c r="T37" s="528" t="s">
        <v>27</v>
      </c>
      <c r="U37" s="565">
        <v>2</v>
      </c>
      <c r="V37" s="528">
        <v>1</v>
      </c>
      <c r="W37" s="528">
        <v>1</v>
      </c>
      <c r="X37" s="528" t="s">
        <v>27</v>
      </c>
      <c r="Y37" s="528">
        <v>1</v>
      </c>
      <c r="Z37" s="529">
        <f t="shared" si="0"/>
        <v>9</v>
      </c>
    </row>
    <row r="38" spans="2:26" x14ac:dyDescent="0.25">
      <c r="B38" s="522" t="s">
        <v>131</v>
      </c>
      <c r="C38" s="239">
        <f>N4</f>
        <v>23</v>
      </c>
      <c r="D38" s="524">
        <v>2</v>
      </c>
      <c r="E38" s="525">
        <v>1</v>
      </c>
      <c r="F38" s="540">
        <v>4</v>
      </c>
      <c r="G38" s="524">
        <f t="shared" si="1"/>
        <v>7</v>
      </c>
      <c r="I38" s="522" t="s">
        <v>131</v>
      </c>
      <c r="J38" s="530" t="s">
        <v>27</v>
      </c>
      <c r="K38" s="530" t="s">
        <v>8</v>
      </c>
      <c r="L38" s="530">
        <v>1</v>
      </c>
      <c r="M38" s="530">
        <v>1</v>
      </c>
      <c r="N38" s="530">
        <v>1</v>
      </c>
      <c r="O38" s="530">
        <v>1</v>
      </c>
      <c r="P38" s="563" t="s">
        <v>27</v>
      </c>
      <c r="Q38" s="528" t="s">
        <v>27</v>
      </c>
      <c r="R38" s="528">
        <v>1</v>
      </c>
      <c r="S38" s="528">
        <v>1</v>
      </c>
      <c r="T38" s="528" t="s">
        <v>27</v>
      </c>
      <c r="U38" s="528">
        <v>1</v>
      </c>
      <c r="V38" s="528">
        <v>1</v>
      </c>
      <c r="W38" s="528">
        <v>1</v>
      </c>
      <c r="X38" s="528" t="s">
        <v>27</v>
      </c>
      <c r="Y38" s="528" t="s">
        <v>27</v>
      </c>
      <c r="Z38" s="529">
        <f t="shared" si="0"/>
        <v>9</v>
      </c>
    </row>
    <row r="39" spans="2:26" x14ac:dyDescent="0.25">
      <c r="B39" s="522" t="s">
        <v>224</v>
      </c>
      <c r="C39" s="239">
        <f>P4</f>
        <v>24</v>
      </c>
      <c r="D39" s="540">
        <v>4</v>
      </c>
      <c r="E39" s="526">
        <v>3</v>
      </c>
      <c r="F39" s="526">
        <v>3</v>
      </c>
      <c r="G39" s="524">
        <f t="shared" si="1"/>
        <v>10</v>
      </c>
      <c r="I39" s="522" t="s">
        <v>224</v>
      </c>
      <c r="J39" s="530" t="s">
        <v>27</v>
      </c>
      <c r="K39" s="530" t="s">
        <v>8</v>
      </c>
      <c r="L39" s="565">
        <v>2</v>
      </c>
      <c r="M39" s="528" t="s">
        <v>27</v>
      </c>
      <c r="N39" s="530">
        <v>1</v>
      </c>
      <c r="O39" s="530">
        <v>1</v>
      </c>
      <c r="P39" s="528" t="s">
        <v>8</v>
      </c>
      <c r="Q39" s="563" t="s">
        <v>27</v>
      </c>
      <c r="R39" s="528" t="s">
        <v>27</v>
      </c>
      <c r="S39" s="528">
        <v>1</v>
      </c>
      <c r="T39" s="528">
        <v>1</v>
      </c>
      <c r="U39" s="528" t="s">
        <v>27</v>
      </c>
      <c r="V39" s="528">
        <v>1</v>
      </c>
      <c r="W39" s="528">
        <v>1</v>
      </c>
      <c r="X39" s="528">
        <v>1</v>
      </c>
      <c r="Y39" s="528" t="s">
        <v>27</v>
      </c>
      <c r="Z39" s="529">
        <f t="shared" si="0"/>
        <v>9</v>
      </c>
    </row>
    <row r="40" spans="2:26" x14ac:dyDescent="0.25">
      <c r="B40" s="522" t="s">
        <v>126</v>
      </c>
      <c r="C40" s="240">
        <f>I4</f>
        <v>24</v>
      </c>
      <c r="D40" s="526">
        <v>3</v>
      </c>
      <c r="E40" s="525">
        <v>1</v>
      </c>
      <c r="F40" s="525">
        <v>1</v>
      </c>
      <c r="G40" s="524">
        <f t="shared" si="1"/>
        <v>5</v>
      </c>
      <c r="I40" s="522" t="s">
        <v>126</v>
      </c>
      <c r="J40" s="530">
        <v>1</v>
      </c>
      <c r="K40" s="530">
        <v>1</v>
      </c>
      <c r="L40" s="530">
        <v>1</v>
      </c>
      <c r="M40" s="565">
        <v>2</v>
      </c>
      <c r="N40" s="530" t="s">
        <v>27</v>
      </c>
      <c r="O40" s="530" t="s">
        <v>8</v>
      </c>
      <c r="P40" s="528">
        <v>1</v>
      </c>
      <c r="Q40" s="528" t="s">
        <v>8</v>
      </c>
      <c r="R40" s="563" t="s">
        <v>27</v>
      </c>
      <c r="S40" s="528" t="s">
        <v>27</v>
      </c>
      <c r="T40" s="528">
        <v>1</v>
      </c>
      <c r="U40" s="528" t="s">
        <v>27</v>
      </c>
      <c r="V40" s="528">
        <v>1</v>
      </c>
      <c r="W40" s="522" t="s">
        <v>27</v>
      </c>
      <c r="X40" s="528">
        <v>1</v>
      </c>
      <c r="Y40" s="528" t="s">
        <v>27</v>
      </c>
      <c r="Z40" s="529">
        <f t="shared" si="0"/>
        <v>9</v>
      </c>
    </row>
    <row r="41" spans="2:26" x14ac:dyDescent="0.25">
      <c r="B41" s="522" t="s">
        <v>128</v>
      </c>
      <c r="C41" s="547">
        <f>Q4</f>
        <v>24</v>
      </c>
      <c r="D41" s="540">
        <v>4</v>
      </c>
      <c r="E41" s="524">
        <v>2</v>
      </c>
      <c r="F41" s="540">
        <v>4</v>
      </c>
      <c r="G41" s="524">
        <f t="shared" si="1"/>
        <v>10</v>
      </c>
      <c r="I41" s="522" t="s">
        <v>128</v>
      </c>
      <c r="J41" s="530" t="s">
        <v>8</v>
      </c>
      <c r="K41" s="530" t="s">
        <v>27</v>
      </c>
      <c r="L41" s="530">
        <v>1</v>
      </c>
      <c r="M41" s="528" t="s">
        <v>27</v>
      </c>
      <c r="N41" s="530" t="s">
        <v>27</v>
      </c>
      <c r="O41" s="530">
        <v>1</v>
      </c>
      <c r="P41" s="528">
        <v>1</v>
      </c>
      <c r="Q41" s="528">
        <v>1</v>
      </c>
      <c r="R41" s="528" t="s">
        <v>27</v>
      </c>
      <c r="S41" s="563" t="s">
        <v>27</v>
      </c>
      <c r="T41" s="565">
        <v>2</v>
      </c>
      <c r="U41" s="528">
        <v>1</v>
      </c>
      <c r="V41" s="528" t="s">
        <v>27</v>
      </c>
      <c r="W41" s="522" t="s">
        <v>27</v>
      </c>
      <c r="X41" s="528">
        <v>1</v>
      </c>
      <c r="Y41" s="528">
        <v>1</v>
      </c>
      <c r="Z41" s="529">
        <f t="shared" si="0"/>
        <v>9</v>
      </c>
    </row>
    <row r="42" spans="2:26" x14ac:dyDescent="0.25">
      <c r="B42" s="522" t="s">
        <v>218</v>
      </c>
      <c r="C42" s="548">
        <f>K4</f>
        <v>28</v>
      </c>
      <c r="D42" s="540">
        <v>4</v>
      </c>
      <c r="E42" s="524">
        <v>2</v>
      </c>
      <c r="F42" s="525">
        <v>1</v>
      </c>
      <c r="G42" s="522">
        <f t="shared" si="1"/>
        <v>7</v>
      </c>
      <c r="I42" s="522" t="s">
        <v>218</v>
      </c>
      <c r="J42" s="530">
        <v>1</v>
      </c>
      <c r="K42" s="530" t="s">
        <v>27</v>
      </c>
      <c r="L42" s="530">
        <v>1</v>
      </c>
      <c r="M42" s="528" t="s">
        <v>27</v>
      </c>
      <c r="N42" s="530" t="s">
        <v>27</v>
      </c>
      <c r="O42" s="530" t="s">
        <v>8</v>
      </c>
      <c r="P42" s="528" t="s">
        <v>8</v>
      </c>
      <c r="Q42" s="528">
        <v>1</v>
      </c>
      <c r="R42" s="528">
        <v>1</v>
      </c>
      <c r="S42" s="565">
        <v>2</v>
      </c>
      <c r="T42" s="563" t="s">
        <v>8</v>
      </c>
      <c r="U42" s="528" t="s">
        <v>27</v>
      </c>
      <c r="V42" s="528">
        <v>1</v>
      </c>
      <c r="W42" s="522" t="s">
        <v>27</v>
      </c>
      <c r="X42" s="528">
        <v>1</v>
      </c>
      <c r="Y42" s="528">
        <v>1</v>
      </c>
      <c r="Z42" s="529">
        <f t="shared" si="0"/>
        <v>9</v>
      </c>
    </row>
    <row r="43" spans="2:26" x14ac:dyDescent="0.25">
      <c r="B43" s="522" t="s">
        <v>94</v>
      </c>
      <c r="C43" s="240">
        <f>L4</f>
        <v>28</v>
      </c>
      <c r="D43" s="525">
        <v>1</v>
      </c>
      <c r="E43" s="540">
        <v>4</v>
      </c>
      <c r="F43" s="540">
        <v>4</v>
      </c>
      <c r="G43" s="522">
        <f t="shared" si="1"/>
        <v>9</v>
      </c>
      <c r="I43" s="522" t="s">
        <v>94</v>
      </c>
      <c r="J43" s="565">
        <v>2</v>
      </c>
      <c r="K43" s="530">
        <v>1</v>
      </c>
      <c r="L43" s="530" t="s">
        <v>27</v>
      </c>
      <c r="M43" s="528" t="s">
        <v>27</v>
      </c>
      <c r="N43" s="530">
        <v>1</v>
      </c>
      <c r="O43" s="565">
        <v>2</v>
      </c>
      <c r="P43" s="528">
        <v>1</v>
      </c>
      <c r="Q43" s="528" t="s">
        <v>27</v>
      </c>
      <c r="R43" s="528" t="s">
        <v>27</v>
      </c>
      <c r="S43" s="528">
        <v>1</v>
      </c>
      <c r="T43" s="528" t="s">
        <v>27</v>
      </c>
      <c r="U43" s="563" t="s">
        <v>27</v>
      </c>
      <c r="V43" s="528" t="s">
        <v>27</v>
      </c>
      <c r="W43" s="522" t="s">
        <v>27</v>
      </c>
      <c r="X43" s="528" t="s">
        <v>27</v>
      </c>
      <c r="Y43" s="528">
        <v>1</v>
      </c>
      <c r="Z43" s="529">
        <f t="shared" si="0"/>
        <v>9</v>
      </c>
    </row>
    <row r="44" spans="2:26" x14ac:dyDescent="0.25">
      <c r="B44" s="522" t="s">
        <v>132</v>
      </c>
      <c r="C44" s="239">
        <f>O4</f>
        <v>23</v>
      </c>
      <c r="D44" s="524">
        <v>2</v>
      </c>
      <c r="E44" s="526">
        <v>3</v>
      </c>
      <c r="F44" s="525">
        <v>1</v>
      </c>
      <c r="G44" s="522">
        <f t="shared" si="1"/>
        <v>6</v>
      </c>
      <c r="I44" s="522" t="s">
        <v>132</v>
      </c>
      <c r="J44" s="530">
        <v>1</v>
      </c>
      <c r="K44" s="530" t="s">
        <v>27</v>
      </c>
      <c r="L44" s="530" t="s">
        <v>27</v>
      </c>
      <c r="M44" s="530" t="s">
        <v>27</v>
      </c>
      <c r="N44" s="530">
        <v>1</v>
      </c>
      <c r="O44" s="530">
        <v>1</v>
      </c>
      <c r="P44" s="528">
        <v>1</v>
      </c>
      <c r="Q44" s="528">
        <v>1</v>
      </c>
      <c r="R44" s="528">
        <v>1</v>
      </c>
      <c r="S44" s="528" t="s">
        <v>27</v>
      </c>
      <c r="T44" s="528">
        <v>1</v>
      </c>
      <c r="U44" s="528" t="s">
        <v>27</v>
      </c>
      <c r="V44" s="563" t="s">
        <v>27</v>
      </c>
      <c r="W44" s="565">
        <v>2</v>
      </c>
      <c r="X44" s="528" t="s">
        <v>27</v>
      </c>
      <c r="Y44" s="528" t="s">
        <v>27</v>
      </c>
      <c r="Z44" s="529">
        <f t="shared" si="0"/>
        <v>9</v>
      </c>
    </row>
    <row r="45" spans="2:26" x14ac:dyDescent="0.25">
      <c r="B45" s="522" t="s">
        <v>15</v>
      </c>
      <c r="C45" s="240">
        <f>E4</f>
        <v>28</v>
      </c>
      <c r="D45" s="524">
        <v>2</v>
      </c>
      <c r="E45" s="526">
        <v>3</v>
      </c>
      <c r="F45" s="524">
        <v>2</v>
      </c>
      <c r="G45" s="522">
        <f t="shared" si="1"/>
        <v>7</v>
      </c>
      <c r="I45" s="522" t="s">
        <v>15</v>
      </c>
      <c r="J45" s="530" t="s">
        <v>8</v>
      </c>
      <c r="K45" s="530">
        <v>1</v>
      </c>
      <c r="L45" s="530" t="s">
        <v>27</v>
      </c>
      <c r="M45" s="530">
        <v>1</v>
      </c>
      <c r="N45" s="530">
        <v>1</v>
      </c>
      <c r="O45" s="530">
        <v>1</v>
      </c>
      <c r="P45" s="528">
        <v>1</v>
      </c>
      <c r="Q45" s="528">
        <v>1</v>
      </c>
      <c r="R45" s="528" t="s">
        <v>27</v>
      </c>
      <c r="S45" s="528" t="s">
        <v>27</v>
      </c>
      <c r="T45" s="528" t="s">
        <v>27</v>
      </c>
      <c r="U45" s="528" t="s">
        <v>27</v>
      </c>
      <c r="V45" s="565">
        <v>2</v>
      </c>
      <c r="W45" s="527" t="s">
        <v>27</v>
      </c>
      <c r="X45" s="522" t="s">
        <v>27</v>
      </c>
      <c r="Y45" s="528">
        <v>1</v>
      </c>
      <c r="Z45" s="529">
        <f t="shared" si="0"/>
        <v>9</v>
      </c>
    </row>
    <row r="46" spans="2:26" x14ac:dyDescent="0.25">
      <c r="B46" s="522" t="s">
        <v>16</v>
      </c>
      <c r="C46" s="240">
        <f>G4</f>
        <v>34</v>
      </c>
      <c r="D46" s="526">
        <v>3</v>
      </c>
      <c r="E46" s="524">
        <v>2</v>
      </c>
      <c r="F46" s="526">
        <v>3</v>
      </c>
      <c r="G46" s="522">
        <f t="shared" si="1"/>
        <v>8</v>
      </c>
      <c r="I46" s="522" t="s">
        <v>16</v>
      </c>
      <c r="J46" s="530" t="s">
        <v>27</v>
      </c>
      <c r="K46" s="530">
        <v>1</v>
      </c>
      <c r="L46" s="530">
        <v>1</v>
      </c>
      <c r="M46" s="530">
        <v>1</v>
      </c>
      <c r="N46" s="530">
        <v>1</v>
      </c>
      <c r="O46" s="530" t="s">
        <v>8</v>
      </c>
      <c r="P46" s="528" t="s">
        <v>8</v>
      </c>
      <c r="Q46" s="528">
        <v>1</v>
      </c>
      <c r="R46" s="528">
        <v>1</v>
      </c>
      <c r="S46" s="528">
        <v>1</v>
      </c>
      <c r="T46" s="528">
        <v>1</v>
      </c>
      <c r="U46" s="528" t="s">
        <v>27</v>
      </c>
      <c r="V46" s="528" t="s">
        <v>27</v>
      </c>
      <c r="W46" s="522" t="s">
        <v>27</v>
      </c>
      <c r="X46" s="527" t="s">
        <v>27</v>
      </c>
      <c r="Y46" s="528">
        <v>1</v>
      </c>
      <c r="Z46" s="529">
        <f t="shared" si="0"/>
        <v>9</v>
      </c>
    </row>
    <row r="47" spans="2:26" x14ac:dyDescent="0.25">
      <c r="B47" s="522" t="s">
        <v>19</v>
      </c>
      <c r="C47" s="240">
        <f>B4</f>
        <v>40</v>
      </c>
      <c r="D47" s="525">
        <v>1</v>
      </c>
      <c r="E47" s="524">
        <v>2</v>
      </c>
      <c r="F47" s="524">
        <v>2</v>
      </c>
      <c r="G47" s="524">
        <f t="shared" si="1"/>
        <v>5</v>
      </c>
      <c r="H47" s="519" t="s">
        <v>8</v>
      </c>
      <c r="I47" s="522" t="s">
        <v>19</v>
      </c>
      <c r="J47" s="530">
        <v>1</v>
      </c>
      <c r="K47" s="530">
        <v>1</v>
      </c>
      <c r="L47" s="530" t="s">
        <v>27</v>
      </c>
      <c r="M47" s="530">
        <v>1</v>
      </c>
      <c r="N47" s="530" t="s">
        <v>27</v>
      </c>
      <c r="O47" s="530">
        <v>1</v>
      </c>
      <c r="P47" s="528" t="s">
        <v>8</v>
      </c>
      <c r="Q47" s="528" t="s">
        <v>27</v>
      </c>
      <c r="R47" s="528" t="s">
        <v>27</v>
      </c>
      <c r="S47" s="528">
        <v>1</v>
      </c>
      <c r="T47" s="528">
        <v>1</v>
      </c>
      <c r="U47" s="528">
        <v>1</v>
      </c>
      <c r="V47" s="528" t="s">
        <v>27</v>
      </c>
      <c r="W47" s="528">
        <v>1</v>
      </c>
      <c r="X47" s="528">
        <v>1</v>
      </c>
      <c r="Y47" s="527" t="s">
        <v>27</v>
      </c>
      <c r="Z47" s="529">
        <f>SUM(J47:Y47)</f>
        <v>9</v>
      </c>
    </row>
    <row r="48" spans="2:26" x14ac:dyDescent="0.25">
      <c r="E48" s="519" t="s">
        <v>8</v>
      </c>
      <c r="I48" s="10"/>
      <c r="J48" s="531">
        <f>SUM(J32:J47)</f>
        <v>9</v>
      </c>
      <c r="K48" s="531">
        <f t="shared" ref="K48:Y48" si="2">SUM(K32:K47)</f>
        <v>9</v>
      </c>
      <c r="L48" s="531">
        <f t="shared" si="2"/>
        <v>9</v>
      </c>
      <c r="M48" s="531">
        <f t="shared" si="2"/>
        <v>9</v>
      </c>
      <c r="N48" s="531">
        <f t="shared" si="2"/>
        <v>9</v>
      </c>
      <c r="O48" s="531">
        <f t="shared" si="2"/>
        <v>9</v>
      </c>
      <c r="P48" s="531">
        <f t="shared" si="2"/>
        <v>9</v>
      </c>
      <c r="Q48" s="531">
        <f t="shared" si="2"/>
        <v>9</v>
      </c>
      <c r="R48" s="531">
        <f t="shared" si="2"/>
        <v>9</v>
      </c>
      <c r="S48" s="531">
        <f t="shared" si="2"/>
        <v>9</v>
      </c>
      <c r="T48" s="531">
        <f t="shared" si="2"/>
        <v>9</v>
      </c>
      <c r="U48" s="531">
        <f t="shared" si="2"/>
        <v>9</v>
      </c>
      <c r="V48" s="531">
        <f t="shared" si="2"/>
        <v>9</v>
      </c>
      <c r="W48" s="531">
        <f t="shared" si="2"/>
        <v>9</v>
      </c>
      <c r="X48" s="531">
        <f t="shared" si="2"/>
        <v>9</v>
      </c>
      <c r="Y48" s="531">
        <f t="shared" si="2"/>
        <v>9</v>
      </c>
      <c r="Z48" s="532" t="s">
        <v>27</v>
      </c>
    </row>
    <row r="49" spans="3:26" x14ac:dyDescent="0.25">
      <c r="C49" t="s">
        <v>104</v>
      </c>
      <c r="D49" s="521">
        <f>SUM(D32:D47)/16</f>
        <v>2.5</v>
      </c>
      <c r="E49" s="521">
        <f>SUM(E32:E47)/16</f>
        <v>2.5</v>
      </c>
      <c r="F49" s="521">
        <f>SUM(F32:F47)/16</f>
        <v>2.5</v>
      </c>
      <c r="G49" s="521">
        <f>SUM(G32:G47)/16</f>
        <v>7.5</v>
      </c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1"/>
      <c r="X49" s="521"/>
      <c r="Y49" s="521"/>
      <c r="Z49" s="521"/>
    </row>
    <row r="50" spans="3:26" x14ac:dyDescent="0.25"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1"/>
      <c r="X50" s="521"/>
      <c r="Y50" s="521"/>
      <c r="Z50" s="521"/>
    </row>
    <row r="51" spans="3:26" x14ac:dyDescent="0.25">
      <c r="F51" s="519" t="s">
        <v>210</v>
      </c>
      <c r="J51" s="239">
        <v>1</v>
      </c>
      <c r="K51" s="239">
        <v>1</v>
      </c>
      <c r="L51" s="239">
        <v>1</v>
      </c>
      <c r="M51" s="239">
        <v>2</v>
      </c>
      <c r="N51" s="239">
        <v>0</v>
      </c>
      <c r="O51" s="239">
        <v>1</v>
      </c>
      <c r="P51" s="239">
        <v>0</v>
      </c>
      <c r="Q51" s="239">
        <v>1</v>
      </c>
      <c r="R51" s="239">
        <v>1</v>
      </c>
      <c r="S51" s="239">
        <v>1</v>
      </c>
      <c r="T51" s="239">
        <v>1</v>
      </c>
      <c r="U51" s="239">
        <v>2</v>
      </c>
      <c r="V51" s="239">
        <v>1</v>
      </c>
      <c r="W51" s="239">
        <v>1</v>
      </c>
      <c r="X51" s="239">
        <v>0</v>
      </c>
      <c r="Y51" s="239">
        <v>0</v>
      </c>
      <c r="Z51" s="521"/>
    </row>
    <row r="52" spans="3:26" x14ac:dyDescent="0.25">
      <c r="F52" s="519" t="s">
        <v>8</v>
      </c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</row>
    <row r="53" spans="3:26" x14ac:dyDescent="0.25">
      <c r="G53" s="519" t="s">
        <v>211</v>
      </c>
      <c r="J53" s="239">
        <v>8</v>
      </c>
      <c r="K53" s="239">
        <v>8</v>
      </c>
      <c r="L53" s="239">
        <v>8</v>
      </c>
      <c r="M53" s="239">
        <v>7</v>
      </c>
      <c r="N53" s="239">
        <v>9</v>
      </c>
      <c r="O53" s="239">
        <v>8</v>
      </c>
      <c r="P53" s="239">
        <v>9</v>
      </c>
      <c r="Q53" s="239">
        <v>8</v>
      </c>
      <c r="R53" s="239">
        <v>8</v>
      </c>
      <c r="S53" s="239">
        <v>6</v>
      </c>
      <c r="T53" s="239">
        <v>8</v>
      </c>
      <c r="U53" s="239">
        <v>7</v>
      </c>
      <c r="V53" s="239">
        <v>8</v>
      </c>
      <c r="W53" s="239">
        <v>8</v>
      </c>
      <c r="X53" s="239">
        <v>9</v>
      </c>
      <c r="Y53" s="239">
        <v>9</v>
      </c>
      <c r="Z53" s="521"/>
    </row>
    <row r="55" spans="3:26" x14ac:dyDescent="0.25">
      <c r="J55" s="519" t="s">
        <v>220</v>
      </c>
      <c r="L55" s="519" t="s">
        <v>212</v>
      </c>
      <c r="N55" s="519" t="s">
        <v>221</v>
      </c>
      <c r="P55" s="520" t="s">
        <v>222</v>
      </c>
    </row>
  </sheetData>
  <mergeCells count="12">
    <mergeCell ref="M13:O13"/>
    <mergeCell ref="M14:O14"/>
    <mergeCell ref="M15:O15"/>
    <mergeCell ref="R4:S4"/>
    <mergeCell ref="R3:S3"/>
    <mergeCell ref="R5:S5"/>
    <mergeCell ref="R6:S6"/>
    <mergeCell ref="M8:O8"/>
    <mergeCell ref="M9:O9"/>
    <mergeCell ref="M10:O10"/>
    <mergeCell ref="M11:O11"/>
    <mergeCell ref="M12:O12"/>
  </mergeCells>
  <pageMargins left="0.25" right="0.25" top="0.75" bottom="0.75" header="0.3" footer="0.3"/>
  <pageSetup paperSize="9" orientation="landscape" r:id="rId1"/>
  <ignoredErrors>
    <ignoredError sqref="D27:E27 O22 Q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"/>
  <sheetViews>
    <sheetView topLeftCell="A184" zoomScale="80" zoomScaleNormal="80" workbookViewId="0">
      <selection activeCell="O42" sqref="O42"/>
    </sheetView>
  </sheetViews>
  <sheetFormatPr defaultRowHeight="15" x14ac:dyDescent="0.25"/>
  <cols>
    <col min="2" max="3" width="9.140625" style="207" customWidth="1"/>
    <col min="4" max="12" width="9.140625" style="207"/>
    <col min="13" max="13" width="9.140625" style="207" customWidth="1"/>
    <col min="14" max="14" width="4.7109375" style="207" customWidth="1"/>
    <col min="15" max="15" width="9.140625" style="207" customWidth="1"/>
    <col min="16" max="24" width="9.140625" style="207"/>
    <col min="25" max="25" width="9.140625" style="207" customWidth="1"/>
    <col min="251" max="251" width="16.140625" customWidth="1"/>
    <col min="252" max="252" width="18.7109375" customWidth="1"/>
    <col min="261" max="261" width="26.42578125" customWidth="1"/>
    <col min="507" max="507" width="16.140625" customWidth="1"/>
    <col min="508" max="508" width="18.7109375" customWidth="1"/>
    <col min="517" max="517" width="26.42578125" customWidth="1"/>
    <col min="763" max="763" width="16.140625" customWidth="1"/>
    <col min="764" max="764" width="18.7109375" customWidth="1"/>
    <col min="773" max="773" width="26.42578125" customWidth="1"/>
    <col min="1019" max="1019" width="16.140625" customWidth="1"/>
    <col min="1020" max="1020" width="18.7109375" customWidth="1"/>
    <col min="1029" max="1029" width="26.42578125" customWidth="1"/>
    <col min="1275" max="1275" width="16.140625" customWidth="1"/>
    <col min="1276" max="1276" width="18.7109375" customWidth="1"/>
    <col min="1285" max="1285" width="26.42578125" customWidth="1"/>
    <col min="1531" max="1531" width="16.140625" customWidth="1"/>
    <col min="1532" max="1532" width="18.7109375" customWidth="1"/>
    <col min="1541" max="1541" width="26.42578125" customWidth="1"/>
    <col min="1787" max="1787" width="16.140625" customWidth="1"/>
    <col min="1788" max="1788" width="18.7109375" customWidth="1"/>
    <col min="1797" max="1797" width="26.42578125" customWidth="1"/>
    <col min="2043" max="2043" width="16.140625" customWidth="1"/>
    <col min="2044" max="2044" width="18.7109375" customWidth="1"/>
    <col min="2053" max="2053" width="26.42578125" customWidth="1"/>
    <col min="2299" max="2299" width="16.140625" customWidth="1"/>
    <col min="2300" max="2300" width="18.7109375" customWidth="1"/>
    <col min="2309" max="2309" width="26.42578125" customWidth="1"/>
    <col min="2555" max="2555" width="16.140625" customWidth="1"/>
    <col min="2556" max="2556" width="18.7109375" customWidth="1"/>
    <col min="2565" max="2565" width="26.42578125" customWidth="1"/>
    <col min="2811" max="2811" width="16.140625" customWidth="1"/>
    <col min="2812" max="2812" width="18.7109375" customWidth="1"/>
    <col min="2821" max="2821" width="26.42578125" customWidth="1"/>
    <col min="3067" max="3067" width="16.140625" customWidth="1"/>
    <col min="3068" max="3068" width="18.7109375" customWidth="1"/>
    <col min="3077" max="3077" width="26.42578125" customWidth="1"/>
    <col min="3323" max="3323" width="16.140625" customWidth="1"/>
    <col min="3324" max="3324" width="18.7109375" customWidth="1"/>
    <col min="3333" max="3333" width="26.42578125" customWidth="1"/>
    <col min="3579" max="3579" width="16.140625" customWidth="1"/>
    <col min="3580" max="3580" width="18.7109375" customWidth="1"/>
    <col min="3589" max="3589" width="26.42578125" customWidth="1"/>
    <col min="3835" max="3835" width="16.140625" customWidth="1"/>
    <col min="3836" max="3836" width="18.7109375" customWidth="1"/>
    <col min="3845" max="3845" width="26.42578125" customWidth="1"/>
    <col min="4091" max="4091" width="16.140625" customWidth="1"/>
    <col min="4092" max="4092" width="18.7109375" customWidth="1"/>
    <col min="4101" max="4101" width="26.42578125" customWidth="1"/>
    <col min="4347" max="4347" width="16.140625" customWidth="1"/>
    <col min="4348" max="4348" width="18.7109375" customWidth="1"/>
    <col min="4357" max="4357" width="26.42578125" customWidth="1"/>
    <col min="4603" max="4603" width="16.140625" customWidth="1"/>
    <col min="4604" max="4604" width="18.7109375" customWidth="1"/>
    <col min="4613" max="4613" width="26.42578125" customWidth="1"/>
    <col min="4859" max="4859" width="16.140625" customWidth="1"/>
    <col min="4860" max="4860" width="18.7109375" customWidth="1"/>
    <col min="4869" max="4869" width="26.42578125" customWidth="1"/>
    <col min="5115" max="5115" width="16.140625" customWidth="1"/>
    <col min="5116" max="5116" width="18.7109375" customWidth="1"/>
    <col min="5125" max="5125" width="26.42578125" customWidth="1"/>
    <col min="5371" max="5371" width="16.140625" customWidth="1"/>
    <col min="5372" max="5372" width="18.7109375" customWidth="1"/>
    <col min="5381" max="5381" width="26.42578125" customWidth="1"/>
    <col min="5627" max="5627" width="16.140625" customWidth="1"/>
    <col min="5628" max="5628" width="18.7109375" customWidth="1"/>
    <col min="5637" max="5637" width="26.42578125" customWidth="1"/>
    <col min="5883" max="5883" width="16.140625" customWidth="1"/>
    <col min="5884" max="5884" width="18.7109375" customWidth="1"/>
    <col min="5893" max="5893" width="26.42578125" customWidth="1"/>
    <col min="6139" max="6139" width="16.140625" customWidth="1"/>
    <col min="6140" max="6140" width="18.7109375" customWidth="1"/>
    <col min="6149" max="6149" width="26.42578125" customWidth="1"/>
    <col min="6395" max="6395" width="16.140625" customWidth="1"/>
    <col min="6396" max="6396" width="18.7109375" customWidth="1"/>
    <col min="6405" max="6405" width="26.42578125" customWidth="1"/>
    <col min="6651" max="6651" width="16.140625" customWidth="1"/>
    <col min="6652" max="6652" width="18.7109375" customWidth="1"/>
    <col min="6661" max="6661" width="26.42578125" customWidth="1"/>
    <col min="6907" max="6907" width="16.140625" customWidth="1"/>
    <col min="6908" max="6908" width="18.7109375" customWidth="1"/>
    <col min="6917" max="6917" width="26.42578125" customWidth="1"/>
    <col min="7163" max="7163" width="16.140625" customWidth="1"/>
    <col min="7164" max="7164" width="18.7109375" customWidth="1"/>
    <col min="7173" max="7173" width="26.42578125" customWidth="1"/>
    <col min="7419" max="7419" width="16.140625" customWidth="1"/>
    <col min="7420" max="7420" width="18.7109375" customWidth="1"/>
    <col min="7429" max="7429" width="26.42578125" customWidth="1"/>
    <col min="7675" max="7675" width="16.140625" customWidth="1"/>
    <col min="7676" max="7676" width="18.7109375" customWidth="1"/>
    <col min="7685" max="7685" width="26.42578125" customWidth="1"/>
    <col min="7931" max="7931" width="16.140625" customWidth="1"/>
    <col min="7932" max="7932" width="18.7109375" customWidth="1"/>
    <col min="7941" max="7941" width="26.42578125" customWidth="1"/>
    <col min="8187" max="8187" width="16.140625" customWidth="1"/>
    <col min="8188" max="8188" width="18.7109375" customWidth="1"/>
    <col min="8197" max="8197" width="26.42578125" customWidth="1"/>
    <col min="8443" max="8443" width="16.140625" customWidth="1"/>
    <col min="8444" max="8444" width="18.7109375" customWidth="1"/>
    <col min="8453" max="8453" width="26.42578125" customWidth="1"/>
    <col min="8699" max="8699" width="16.140625" customWidth="1"/>
    <col min="8700" max="8700" width="18.7109375" customWidth="1"/>
    <col min="8709" max="8709" width="26.42578125" customWidth="1"/>
    <col min="8955" max="8955" width="16.140625" customWidth="1"/>
    <col min="8956" max="8956" width="18.7109375" customWidth="1"/>
    <col min="8965" max="8965" width="26.42578125" customWidth="1"/>
    <col min="9211" max="9211" width="16.140625" customWidth="1"/>
    <col min="9212" max="9212" width="18.7109375" customWidth="1"/>
    <col min="9221" max="9221" width="26.42578125" customWidth="1"/>
    <col min="9467" max="9467" width="16.140625" customWidth="1"/>
    <col min="9468" max="9468" width="18.7109375" customWidth="1"/>
    <col min="9477" max="9477" width="26.42578125" customWidth="1"/>
    <col min="9723" max="9723" width="16.140625" customWidth="1"/>
    <col min="9724" max="9724" width="18.7109375" customWidth="1"/>
    <col min="9733" max="9733" width="26.42578125" customWidth="1"/>
    <col min="9979" max="9979" width="16.140625" customWidth="1"/>
    <col min="9980" max="9980" width="18.7109375" customWidth="1"/>
    <col min="9989" max="9989" width="26.42578125" customWidth="1"/>
    <col min="10235" max="10235" width="16.140625" customWidth="1"/>
    <col min="10236" max="10236" width="18.7109375" customWidth="1"/>
    <col min="10245" max="10245" width="26.42578125" customWidth="1"/>
    <col min="10491" max="10491" width="16.140625" customWidth="1"/>
    <col min="10492" max="10492" width="18.7109375" customWidth="1"/>
    <col min="10501" max="10501" width="26.42578125" customWidth="1"/>
    <col min="10747" max="10747" width="16.140625" customWidth="1"/>
    <col min="10748" max="10748" width="18.7109375" customWidth="1"/>
    <col min="10757" max="10757" width="26.42578125" customWidth="1"/>
    <col min="11003" max="11003" width="16.140625" customWidth="1"/>
    <col min="11004" max="11004" width="18.7109375" customWidth="1"/>
    <col min="11013" max="11013" width="26.42578125" customWidth="1"/>
    <col min="11259" max="11259" width="16.140625" customWidth="1"/>
    <col min="11260" max="11260" width="18.7109375" customWidth="1"/>
    <col min="11269" max="11269" width="26.42578125" customWidth="1"/>
    <col min="11515" max="11515" width="16.140625" customWidth="1"/>
    <col min="11516" max="11516" width="18.7109375" customWidth="1"/>
    <col min="11525" max="11525" width="26.42578125" customWidth="1"/>
    <col min="11771" max="11771" width="16.140625" customWidth="1"/>
    <col min="11772" max="11772" width="18.7109375" customWidth="1"/>
    <col min="11781" max="11781" width="26.42578125" customWidth="1"/>
    <col min="12027" max="12027" width="16.140625" customWidth="1"/>
    <col min="12028" max="12028" width="18.7109375" customWidth="1"/>
    <col min="12037" max="12037" width="26.42578125" customWidth="1"/>
    <col min="12283" max="12283" width="16.140625" customWidth="1"/>
    <col min="12284" max="12284" width="18.7109375" customWidth="1"/>
    <col min="12293" max="12293" width="26.42578125" customWidth="1"/>
    <col min="12539" max="12539" width="16.140625" customWidth="1"/>
    <col min="12540" max="12540" width="18.7109375" customWidth="1"/>
    <col min="12549" max="12549" width="26.42578125" customWidth="1"/>
    <col min="12795" max="12795" width="16.140625" customWidth="1"/>
    <col min="12796" max="12796" width="18.7109375" customWidth="1"/>
    <col min="12805" max="12805" width="26.42578125" customWidth="1"/>
    <col min="13051" max="13051" width="16.140625" customWidth="1"/>
    <col min="13052" max="13052" width="18.7109375" customWidth="1"/>
    <col min="13061" max="13061" width="26.42578125" customWidth="1"/>
    <col min="13307" max="13307" width="16.140625" customWidth="1"/>
    <col min="13308" max="13308" width="18.7109375" customWidth="1"/>
    <col min="13317" max="13317" width="26.42578125" customWidth="1"/>
    <col min="13563" max="13563" width="16.140625" customWidth="1"/>
    <col min="13564" max="13564" width="18.7109375" customWidth="1"/>
    <col min="13573" max="13573" width="26.42578125" customWidth="1"/>
    <col min="13819" max="13819" width="16.140625" customWidth="1"/>
    <col min="13820" max="13820" width="18.7109375" customWidth="1"/>
    <col min="13829" max="13829" width="26.42578125" customWidth="1"/>
    <col min="14075" max="14075" width="16.140625" customWidth="1"/>
    <col min="14076" max="14076" width="18.7109375" customWidth="1"/>
    <col min="14085" max="14085" width="26.42578125" customWidth="1"/>
    <col min="14331" max="14331" width="16.140625" customWidth="1"/>
    <col min="14332" max="14332" width="18.7109375" customWidth="1"/>
    <col min="14341" max="14341" width="26.42578125" customWidth="1"/>
    <col min="14587" max="14587" width="16.140625" customWidth="1"/>
    <col min="14588" max="14588" width="18.7109375" customWidth="1"/>
    <col min="14597" max="14597" width="26.42578125" customWidth="1"/>
    <col min="14843" max="14843" width="16.140625" customWidth="1"/>
    <col min="14844" max="14844" width="18.7109375" customWidth="1"/>
    <col min="14853" max="14853" width="26.42578125" customWidth="1"/>
    <col min="15099" max="15099" width="16.140625" customWidth="1"/>
    <col min="15100" max="15100" width="18.7109375" customWidth="1"/>
    <col min="15109" max="15109" width="26.42578125" customWidth="1"/>
    <col min="15355" max="15355" width="16.140625" customWidth="1"/>
    <col min="15356" max="15356" width="18.7109375" customWidth="1"/>
    <col min="15365" max="15365" width="26.42578125" customWidth="1"/>
    <col min="15611" max="15611" width="16.140625" customWidth="1"/>
    <col min="15612" max="15612" width="18.7109375" customWidth="1"/>
    <col min="15621" max="15621" width="26.42578125" customWidth="1"/>
    <col min="15867" max="15867" width="16.140625" customWidth="1"/>
    <col min="15868" max="15868" width="18.7109375" customWidth="1"/>
    <col min="15877" max="15877" width="26.42578125" customWidth="1"/>
    <col min="16123" max="16123" width="16.140625" customWidth="1"/>
    <col min="16124" max="16124" width="18.7109375" customWidth="1"/>
    <col min="16133" max="16133" width="26.42578125" customWidth="1"/>
  </cols>
  <sheetData>
    <row r="1" spans="1:28" ht="31.5" x14ac:dyDescent="0.5">
      <c r="A1" s="141"/>
      <c r="B1" s="141"/>
      <c r="C1" s="141"/>
      <c r="D1" s="141"/>
      <c r="E1" s="141"/>
      <c r="F1" s="141"/>
      <c r="G1" s="173" t="s">
        <v>184</v>
      </c>
      <c r="H1" s="141"/>
      <c r="I1" s="141"/>
      <c r="J1" s="141"/>
      <c r="K1" s="141"/>
      <c r="L1" s="141"/>
      <c r="M1" s="141"/>
    </row>
    <row r="2" spans="1:28" ht="21" customHeight="1" x14ac:dyDescent="0.5">
      <c r="A2" s="126"/>
      <c r="B2" s="126"/>
      <c r="C2" s="126"/>
      <c r="D2" s="126"/>
      <c r="E2" s="126"/>
      <c r="F2" s="126"/>
      <c r="G2" s="375"/>
      <c r="H2" s="126"/>
      <c r="I2" s="126"/>
      <c r="J2" s="126"/>
      <c r="K2" s="126"/>
      <c r="L2" s="126"/>
      <c r="M2" s="126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8" x14ac:dyDescent="0.25">
      <c r="B3" s="371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4"/>
      <c r="AA3" s="374"/>
    </row>
    <row r="4" spans="1:28" x14ac:dyDescent="0.25">
      <c r="I4" s="312" t="s">
        <v>8</v>
      </c>
      <c r="O4" s="131"/>
      <c r="P4" s="131"/>
      <c r="Q4" s="131"/>
      <c r="R4" s="131"/>
      <c r="S4" s="131"/>
      <c r="T4" s="131"/>
      <c r="U4"/>
      <c r="V4"/>
      <c r="W4" s="312" t="s">
        <v>8</v>
      </c>
      <c r="X4" s="131"/>
      <c r="Y4" s="131"/>
      <c r="Z4" s="67"/>
      <c r="AA4" s="67"/>
      <c r="AB4" s="67"/>
    </row>
    <row r="5" spans="1:28" ht="33.75" customHeight="1" x14ac:dyDescent="0.4">
      <c r="A5" s="205" t="s">
        <v>69</v>
      </c>
      <c r="B5" s="141"/>
      <c r="D5" s="124" t="s">
        <v>55</v>
      </c>
      <c r="E5" s="207" t="s">
        <v>22</v>
      </c>
      <c r="F5" s="207" t="s">
        <v>0</v>
      </c>
      <c r="G5" s="209" t="str">
        <f>INFO!B8</f>
        <v>Steve &amp; Jeff</v>
      </c>
      <c r="H5" s="207" t="s">
        <v>51</v>
      </c>
      <c r="I5" s="208" t="str">
        <f>INFO!B13</f>
        <v>Brian &amp; Robin</v>
      </c>
      <c r="J5" s="207" t="s">
        <v>0</v>
      </c>
      <c r="K5" s="207" t="s">
        <v>22</v>
      </c>
      <c r="L5" s="124" t="s">
        <v>55</v>
      </c>
      <c r="O5" s="205" t="s">
        <v>70</v>
      </c>
      <c r="P5" s="141"/>
      <c r="R5" s="124" t="s">
        <v>55</v>
      </c>
      <c r="S5" s="207" t="s">
        <v>22</v>
      </c>
      <c r="T5" s="207" t="s">
        <v>0</v>
      </c>
      <c r="U5" s="209" t="str">
        <f>INFO!B9</f>
        <v>Mike &amp; Derek</v>
      </c>
      <c r="V5" s="207" t="s">
        <v>51</v>
      </c>
      <c r="W5" s="208" t="str">
        <f>INFO!B14</f>
        <v>Phil &amp; Alan</v>
      </c>
      <c r="X5" s="207" t="s">
        <v>0</v>
      </c>
      <c r="Y5" s="207" t="s">
        <v>22</v>
      </c>
      <c r="Z5" s="124" t="s">
        <v>55</v>
      </c>
      <c r="AA5" s="207"/>
      <c r="AB5" s="67"/>
    </row>
    <row r="6" spans="1:28" x14ac:dyDescent="0.25">
      <c r="D6" s="124" t="s">
        <v>56</v>
      </c>
      <c r="E6" s="207" t="s">
        <v>54</v>
      </c>
      <c r="F6" s="207" t="s">
        <v>54</v>
      </c>
      <c r="G6" s="207" t="s">
        <v>53</v>
      </c>
      <c r="H6" s="207" t="s">
        <v>52</v>
      </c>
      <c r="I6" s="207" t="s">
        <v>53</v>
      </c>
      <c r="J6" s="207" t="s">
        <v>54</v>
      </c>
      <c r="K6" s="207" t="s">
        <v>54</v>
      </c>
      <c r="L6" s="124" t="s">
        <v>56</v>
      </c>
      <c r="O6"/>
      <c r="R6" s="124" t="s">
        <v>56</v>
      </c>
      <c r="S6" s="207" t="s">
        <v>54</v>
      </c>
      <c r="T6" s="207" t="s">
        <v>54</v>
      </c>
      <c r="U6" s="207" t="s">
        <v>53</v>
      </c>
      <c r="V6" s="207" t="s">
        <v>52</v>
      </c>
      <c r="W6" s="207" t="s">
        <v>53</v>
      </c>
      <c r="X6" s="207" t="s">
        <v>54</v>
      </c>
      <c r="Y6" s="207" t="s">
        <v>54</v>
      </c>
      <c r="Z6" s="124" t="s">
        <v>56</v>
      </c>
      <c r="AA6" s="207"/>
      <c r="AB6" s="67"/>
    </row>
    <row r="7" spans="1:28" x14ac:dyDescent="0.25">
      <c r="D7" s="125">
        <f>E7-K7</f>
        <v>1</v>
      </c>
      <c r="E7" s="8">
        <f>F7</f>
        <v>1</v>
      </c>
      <c r="F7" s="8">
        <f>IF(G7&lt;I7,1,0)</f>
        <v>1</v>
      </c>
      <c r="G7" s="496">
        <f>Sheet1!C4</f>
        <v>4</v>
      </c>
      <c r="H7" s="8">
        <f>'DAY 1 INPUT'!B6</f>
        <v>1</v>
      </c>
      <c r="I7" s="497">
        <f>Sheet1!R4</f>
        <v>5</v>
      </c>
      <c r="J7" s="8">
        <f>IF(I7&lt;G7,1,0)</f>
        <v>0</v>
      </c>
      <c r="K7" s="8">
        <f>J7</f>
        <v>0</v>
      </c>
      <c r="L7" s="125">
        <f>K7-E7</f>
        <v>-1</v>
      </c>
      <c r="O7"/>
      <c r="R7" s="125">
        <f>S7-Y7</f>
        <v>1</v>
      </c>
      <c r="S7" s="8">
        <f>T7</f>
        <v>1</v>
      </c>
      <c r="T7" s="8">
        <f>IF(U7&lt;W7,1,0)</f>
        <v>1</v>
      </c>
      <c r="U7" s="496">
        <f>Sheet1!F4</f>
        <v>4</v>
      </c>
      <c r="V7" s="8">
        <f t="shared" ref="V7:V24" si="0">H7</f>
        <v>1</v>
      </c>
      <c r="W7" s="497">
        <f>Sheet1!U4</f>
        <v>5</v>
      </c>
      <c r="X7" s="8">
        <f>IF(W7&lt;U7,1,0)</f>
        <v>0</v>
      </c>
      <c r="Y7" s="8">
        <f>X7</f>
        <v>0</v>
      </c>
      <c r="Z7" s="125">
        <f>Y7-S7</f>
        <v>-1</v>
      </c>
      <c r="AA7" s="207"/>
      <c r="AB7" s="67"/>
    </row>
    <row r="8" spans="1:28" x14ac:dyDescent="0.25">
      <c r="D8" s="125">
        <f t="shared" ref="D8:D24" si="1">E8-K8</f>
        <v>0</v>
      </c>
      <c r="E8" s="8">
        <f>SUM(F7:F8)</f>
        <v>1</v>
      </c>
      <c r="F8" s="8">
        <f t="shared" ref="F8:F24" si="2">IF(G8&lt;I8,1,0)</f>
        <v>0</v>
      </c>
      <c r="G8" s="496">
        <f>Sheet1!C5</f>
        <v>6</v>
      </c>
      <c r="H8" s="8">
        <f>'DAY 1 INPUT'!B7</f>
        <v>2</v>
      </c>
      <c r="I8" s="497">
        <f>Sheet1!R5</f>
        <v>5</v>
      </c>
      <c r="J8" s="8">
        <f t="shared" ref="J8:J24" si="3">IF(I8&lt;G8,1,0)</f>
        <v>1</v>
      </c>
      <c r="K8" s="8">
        <f>SUM(J7:J8)</f>
        <v>1</v>
      </c>
      <c r="L8" s="125">
        <f t="shared" ref="L8:L24" si="4">K8-E8</f>
        <v>0</v>
      </c>
      <c r="O8"/>
      <c r="R8" s="125">
        <f t="shared" ref="R8:R24" si="5">S8-Y8</f>
        <v>2</v>
      </c>
      <c r="S8" s="8">
        <f>SUM(T7:T8)</f>
        <v>2</v>
      </c>
      <c r="T8" s="8">
        <f t="shared" ref="T8:T24" si="6">IF(U8&lt;W8,1,0)</f>
        <v>1</v>
      </c>
      <c r="U8" s="496">
        <f>Sheet1!F5</f>
        <v>5</v>
      </c>
      <c r="V8" s="8">
        <f t="shared" si="0"/>
        <v>2</v>
      </c>
      <c r="W8" s="497">
        <f>Sheet1!U5</f>
        <v>6</v>
      </c>
      <c r="X8" s="8">
        <f t="shared" ref="X8:X24" si="7">IF(W8&lt;U8,1,0)</f>
        <v>0</v>
      </c>
      <c r="Y8" s="8">
        <f>SUM(X7:X8)</f>
        <v>0</v>
      </c>
      <c r="Z8" s="125">
        <f t="shared" ref="Z8:Z24" si="8">Y8-S8</f>
        <v>-2</v>
      </c>
      <c r="AA8" s="207"/>
      <c r="AB8" s="67"/>
    </row>
    <row r="9" spans="1:28" x14ac:dyDescent="0.25">
      <c r="D9" s="125">
        <f t="shared" si="1"/>
        <v>-1</v>
      </c>
      <c r="E9" s="8">
        <f>SUM(F7:F9)</f>
        <v>1</v>
      </c>
      <c r="F9" s="8">
        <f t="shared" si="2"/>
        <v>0</v>
      </c>
      <c r="G9" s="496">
        <f>Sheet1!C6</f>
        <v>4</v>
      </c>
      <c r="H9" s="8">
        <f>'DAY 1 INPUT'!B8</f>
        <v>3</v>
      </c>
      <c r="I9" s="497">
        <f>Sheet1!R6</f>
        <v>3</v>
      </c>
      <c r="J9" s="8">
        <f t="shared" si="3"/>
        <v>1</v>
      </c>
      <c r="K9" s="8">
        <f>SUM(J7:J9)</f>
        <v>2</v>
      </c>
      <c r="L9" s="125">
        <f t="shared" si="4"/>
        <v>1</v>
      </c>
      <c r="O9"/>
      <c r="P9" s="131"/>
      <c r="R9" s="125">
        <f t="shared" si="5"/>
        <v>1</v>
      </c>
      <c r="S9" s="8">
        <f>SUM(T7:T9)</f>
        <v>2</v>
      </c>
      <c r="T9" s="8">
        <f t="shared" si="6"/>
        <v>0</v>
      </c>
      <c r="U9" s="496">
        <f>Sheet1!F6</f>
        <v>5</v>
      </c>
      <c r="V9" s="8">
        <f t="shared" si="0"/>
        <v>3</v>
      </c>
      <c r="W9" s="497">
        <f>Sheet1!U6</f>
        <v>4</v>
      </c>
      <c r="X9" s="8">
        <f t="shared" si="7"/>
        <v>1</v>
      </c>
      <c r="Y9" s="8">
        <f>SUM(X7:X9)</f>
        <v>1</v>
      </c>
      <c r="Z9" s="125">
        <f t="shared" si="8"/>
        <v>-1</v>
      </c>
      <c r="AA9" s="207"/>
      <c r="AB9" s="67"/>
    </row>
    <row r="10" spans="1:28" x14ac:dyDescent="0.25">
      <c r="D10" s="125">
        <f t="shared" si="1"/>
        <v>-1</v>
      </c>
      <c r="E10" s="8">
        <f>SUM(F7:F10)</f>
        <v>1</v>
      </c>
      <c r="F10" s="8">
        <f t="shared" si="2"/>
        <v>0</v>
      </c>
      <c r="G10" s="496">
        <f>Sheet1!C7</f>
        <v>3</v>
      </c>
      <c r="H10" s="8">
        <f>'DAY 1 INPUT'!B9</f>
        <v>4</v>
      </c>
      <c r="I10" s="497">
        <f>Sheet1!R7</f>
        <v>3</v>
      </c>
      <c r="J10" s="8">
        <f t="shared" si="3"/>
        <v>0</v>
      </c>
      <c r="K10" s="8">
        <f>SUM(J7:J10)</f>
        <v>2</v>
      </c>
      <c r="L10" s="125">
        <f t="shared" si="4"/>
        <v>1</v>
      </c>
      <c r="O10"/>
      <c r="P10" s="131"/>
      <c r="R10" s="125">
        <f t="shared" si="5"/>
        <v>2</v>
      </c>
      <c r="S10" s="8">
        <f>SUM(T7:T10)</f>
        <v>3</v>
      </c>
      <c r="T10" s="8">
        <f t="shared" si="6"/>
        <v>1</v>
      </c>
      <c r="U10" s="496">
        <f>Sheet1!F7</f>
        <v>3</v>
      </c>
      <c r="V10" s="8">
        <f t="shared" si="0"/>
        <v>4</v>
      </c>
      <c r="W10" s="497">
        <f>Sheet1!U7</f>
        <v>4</v>
      </c>
      <c r="X10" s="8">
        <f t="shared" si="7"/>
        <v>0</v>
      </c>
      <c r="Y10" s="8">
        <f>SUM(X7:X10)</f>
        <v>1</v>
      </c>
      <c r="Z10" s="125">
        <f t="shared" si="8"/>
        <v>-2</v>
      </c>
      <c r="AA10" s="207"/>
      <c r="AB10" s="67"/>
    </row>
    <row r="11" spans="1:28" x14ac:dyDescent="0.25">
      <c r="D11" s="125">
        <f t="shared" si="1"/>
        <v>-1</v>
      </c>
      <c r="E11" s="8">
        <f>SUM(F7:F11)</f>
        <v>1</v>
      </c>
      <c r="F11" s="8">
        <f t="shared" si="2"/>
        <v>0</v>
      </c>
      <c r="G11" s="496">
        <f>Sheet1!C8</f>
        <v>3</v>
      </c>
      <c r="H11" s="8">
        <f>'DAY 1 INPUT'!B10</f>
        <v>5</v>
      </c>
      <c r="I11" s="497">
        <f>Sheet1!R8</f>
        <v>3</v>
      </c>
      <c r="J11" s="8">
        <f t="shared" si="3"/>
        <v>0</v>
      </c>
      <c r="K11" s="8">
        <f>SUM(J7:J11)</f>
        <v>2</v>
      </c>
      <c r="L11" s="125">
        <f t="shared" si="4"/>
        <v>1</v>
      </c>
      <c r="O11"/>
      <c r="P11" s="131"/>
      <c r="R11" s="125">
        <f t="shared" si="5"/>
        <v>3</v>
      </c>
      <c r="S11" s="8">
        <f>SUM(T7:T11)</f>
        <v>4</v>
      </c>
      <c r="T11" s="8">
        <f t="shared" si="6"/>
        <v>1</v>
      </c>
      <c r="U11" s="496">
        <f>Sheet1!F8</f>
        <v>3</v>
      </c>
      <c r="V11" s="8">
        <f t="shared" si="0"/>
        <v>5</v>
      </c>
      <c r="W11" s="497">
        <f>Sheet1!U8</f>
        <v>5</v>
      </c>
      <c r="X11" s="8">
        <f t="shared" si="7"/>
        <v>0</v>
      </c>
      <c r="Y11" s="8">
        <f>SUM(X7:X11)</f>
        <v>1</v>
      </c>
      <c r="Z11" s="125">
        <f t="shared" si="8"/>
        <v>-3</v>
      </c>
      <c r="AA11" s="207"/>
      <c r="AB11" s="67"/>
    </row>
    <row r="12" spans="1:28" x14ac:dyDescent="0.25">
      <c r="D12" s="125">
        <f t="shared" si="1"/>
        <v>-1</v>
      </c>
      <c r="E12" s="8">
        <f>SUM(F7:F12)</f>
        <v>1</v>
      </c>
      <c r="F12" s="8">
        <f t="shared" si="2"/>
        <v>0</v>
      </c>
      <c r="G12" s="496">
        <f>Sheet1!C9</f>
        <v>4</v>
      </c>
      <c r="H12" s="8">
        <f>'DAY 1 INPUT'!B11</f>
        <v>6</v>
      </c>
      <c r="I12" s="497">
        <f>Sheet1!R9</f>
        <v>4</v>
      </c>
      <c r="J12" s="8">
        <f t="shared" si="3"/>
        <v>0</v>
      </c>
      <c r="K12" s="8">
        <f>SUM(J7:J12)</f>
        <v>2</v>
      </c>
      <c r="L12" s="125">
        <f t="shared" si="4"/>
        <v>1</v>
      </c>
      <c r="O12"/>
      <c r="P12" s="131"/>
      <c r="R12" s="125">
        <f t="shared" si="5"/>
        <v>2</v>
      </c>
      <c r="S12" s="8">
        <f>SUM(T7:T12)</f>
        <v>4</v>
      </c>
      <c r="T12" s="8">
        <f t="shared" si="6"/>
        <v>0</v>
      </c>
      <c r="U12" s="496">
        <f>Sheet1!F9</f>
        <v>6</v>
      </c>
      <c r="V12" s="8">
        <f t="shared" si="0"/>
        <v>6</v>
      </c>
      <c r="W12" s="497">
        <f>Sheet1!U9</f>
        <v>2</v>
      </c>
      <c r="X12" s="8">
        <f t="shared" si="7"/>
        <v>1</v>
      </c>
      <c r="Y12" s="8">
        <f>SUM(X7:X12)</f>
        <v>2</v>
      </c>
      <c r="Z12" s="125">
        <f t="shared" si="8"/>
        <v>-2</v>
      </c>
      <c r="AA12" s="207"/>
      <c r="AB12" s="67"/>
    </row>
    <row r="13" spans="1:28" x14ac:dyDescent="0.25">
      <c r="D13" s="125">
        <f t="shared" si="1"/>
        <v>0</v>
      </c>
      <c r="E13" s="8">
        <f>SUM(F7:F13)</f>
        <v>2</v>
      </c>
      <c r="F13" s="8">
        <f t="shared" si="2"/>
        <v>1</v>
      </c>
      <c r="G13" s="496">
        <f>Sheet1!C10</f>
        <v>3</v>
      </c>
      <c r="H13" s="8">
        <f>'DAY 1 INPUT'!B12</f>
        <v>7</v>
      </c>
      <c r="I13" s="497">
        <f>Sheet1!R10</f>
        <v>4</v>
      </c>
      <c r="J13" s="8">
        <f t="shared" si="3"/>
        <v>0</v>
      </c>
      <c r="K13" s="8">
        <f>SUM(J7:J13)</f>
        <v>2</v>
      </c>
      <c r="L13" s="125">
        <f t="shared" si="4"/>
        <v>0</v>
      </c>
      <c r="O13"/>
      <c r="P13" s="131"/>
      <c r="R13" s="125">
        <f t="shared" si="5"/>
        <v>2</v>
      </c>
      <c r="S13" s="8">
        <f>SUM(T7:T13)</f>
        <v>4</v>
      </c>
      <c r="T13" s="8">
        <f t="shared" si="6"/>
        <v>0</v>
      </c>
      <c r="U13" s="496">
        <f>Sheet1!F10</f>
        <v>5</v>
      </c>
      <c r="V13" s="8">
        <f t="shared" si="0"/>
        <v>7</v>
      </c>
      <c r="W13" s="497">
        <f>Sheet1!U10</f>
        <v>5</v>
      </c>
      <c r="X13" s="8">
        <f t="shared" si="7"/>
        <v>0</v>
      </c>
      <c r="Y13" s="8">
        <f>SUM(X7:X13)</f>
        <v>2</v>
      </c>
      <c r="Z13" s="125">
        <f t="shared" si="8"/>
        <v>-2</v>
      </c>
      <c r="AA13" s="207"/>
      <c r="AB13" s="67"/>
    </row>
    <row r="14" spans="1:28" x14ac:dyDescent="0.25">
      <c r="D14" s="125">
        <f t="shared" si="1"/>
        <v>1</v>
      </c>
      <c r="E14" s="8">
        <f>SUM(F7:F14)</f>
        <v>3</v>
      </c>
      <c r="F14" s="8">
        <f t="shared" si="2"/>
        <v>1</v>
      </c>
      <c r="G14" s="496">
        <f>Sheet1!C11</f>
        <v>2</v>
      </c>
      <c r="H14" s="8">
        <f>'DAY 1 INPUT'!B13</f>
        <v>8</v>
      </c>
      <c r="I14" s="497">
        <f>Sheet1!R11</f>
        <v>3</v>
      </c>
      <c r="J14" s="8">
        <f t="shared" si="3"/>
        <v>0</v>
      </c>
      <c r="K14" s="8">
        <f>SUM(J7:J14)</f>
        <v>2</v>
      </c>
      <c r="L14" s="125">
        <f t="shared" si="4"/>
        <v>-1</v>
      </c>
      <c r="O14"/>
      <c r="P14" s="131"/>
      <c r="R14" s="125">
        <f t="shared" si="5"/>
        <v>2</v>
      </c>
      <c r="S14" s="8">
        <f>SUM(T7:T14)</f>
        <v>4</v>
      </c>
      <c r="T14" s="8">
        <f t="shared" si="6"/>
        <v>0</v>
      </c>
      <c r="U14" s="496">
        <f>Sheet1!F11</f>
        <v>4</v>
      </c>
      <c r="V14" s="8">
        <f t="shared" si="0"/>
        <v>8</v>
      </c>
      <c r="W14" s="497">
        <f>Sheet1!U11</f>
        <v>4</v>
      </c>
      <c r="X14" s="8">
        <f t="shared" si="7"/>
        <v>0</v>
      </c>
      <c r="Y14" s="8">
        <f>SUM(X7:X14)</f>
        <v>2</v>
      </c>
      <c r="Z14" s="125">
        <f t="shared" si="8"/>
        <v>-2</v>
      </c>
      <c r="AA14" s="207"/>
      <c r="AB14" s="67"/>
    </row>
    <row r="15" spans="1:28" x14ac:dyDescent="0.25">
      <c r="C15" s="207" t="s">
        <v>57</v>
      </c>
      <c r="D15" s="125">
        <f t="shared" si="1"/>
        <v>0</v>
      </c>
      <c r="E15" s="8">
        <f>SUM(F7:F15)</f>
        <v>3</v>
      </c>
      <c r="F15" s="8">
        <f t="shared" si="2"/>
        <v>0</v>
      </c>
      <c r="G15" s="496">
        <f>Sheet1!C12</f>
        <v>5</v>
      </c>
      <c r="H15" s="8">
        <f>'DAY 1 INPUT'!B14</f>
        <v>9</v>
      </c>
      <c r="I15" s="497">
        <f>Sheet1!R12</f>
        <v>4</v>
      </c>
      <c r="J15" s="8">
        <f t="shared" si="3"/>
        <v>1</v>
      </c>
      <c r="K15" s="8">
        <f>SUM(J7:J15)</f>
        <v>3</v>
      </c>
      <c r="L15" s="125">
        <f t="shared" si="4"/>
        <v>0</v>
      </c>
      <c r="M15" s="207" t="s">
        <v>57</v>
      </c>
      <c r="O15"/>
      <c r="P15" s="131"/>
      <c r="Q15" s="207" t="s">
        <v>57</v>
      </c>
      <c r="R15" s="125">
        <f t="shared" si="5"/>
        <v>3</v>
      </c>
      <c r="S15" s="8">
        <f>SUM(T7:T15)</f>
        <v>5</v>
      </c>
      <c r="T15" s="8">
        <f t="shared" si="6"/>
        <v>1</v>
      </c>
      <c r="U15" s="496">
        <f>Sheet1!F12</f>
        <v>5</v>
      </c>
      <c r="V15" s="8">
        <f t="shared" si="0"/>
        <v>9</v>
      </c>
      <c r="W15" s="497">
        <f>Sheet1!U12</f>
        <v>6</v>
      </c>
      <c r="X15" s="8">
        <f t="shared" si="7"/>
        <v>0</v>
      </c>
      <c r="Y15" s="8">
        <f>SUM(X7:X15)</f>
        <v>2</v>
      </c>
      <c r="Z15" s="125">
        <f t="shared" si="8"/>
        <v>-3</v>
      </c>
      <c r="AA15" s="207" t="s">
        <v>57</v>
      </c>
      <c r="AB15" s="67"/>
    </row>
    <row r="16" spans="1:28" x14ac:dyDescent="0.25">
      <c r="C16" s="134" t="str">
        <f>IF(D16&gt;8,"WIN"," ")</f>
        <v xml:space="preserve"> </v>
      </c>
      <c r="D16" s="125">
        <f t="shared" si="1"/>
        <v>-1</v>
      </c>
      <c r="E16" s="8">
        <f>SUM(F7:F16)</f>
        <v>3</v>
      </c>
      <c r="F16" s="8">
        <f t="shared" si="2"/>
        <v>0</v>
      </c>
      <c r="G16" s="496">
        <f>Sheet1!C14</f>
        <v>7</v>
      </c>
      <c r="H16" s="8">
        <f>'DAY 1 INPUT'!B16</f>
        <v>10</v>
      </c>
      <c r="I16" s="497">
        <f>Sheet1!R14</f>
        <v>5</v>
      </c>
      <c r="J16" s="8">
        <f t="shared" si="3"/>
        <v>1</v>
      </c>
      <c r="K16" s="8">
        <f>SUM(J7:J16)</f>
        <v>4</v>
      </c>
      <c r="L16" s="125">
        <f t="shared" si="4"/>
        <v>1</v>
      </c>
      <c r="M16" s="136" t="str">
        <f>IF(L16&gt;8,"WIN"," ")</f>
        <v xml:space="preserve"> </v>
      </c>
      <c r="N16" s="213"/>
      <c r="O16"/>
      <c r="P16" s="131"/>
      <c r="Q16" s="134" t="str">
        <f>IF(R16&gt;8,"WIN"," ")</f>
        <v xml:space="preserve"> </v>
      </c>
      <c r="R16" s="125">
        <f t="shared" si="5"/>
        <v>2</v>
      </c>
      <c r="S16" s="8">
        <f>SUM(T7:T16)</f>
        <v>5</v>
      </c>
      <c r="T16" s="8">
        <f t="shared" si="6"/>
        <v>0</v>
      </c>
      <c r="U16" s="496">
        <f>Sheet1!F14</f>
        <v>6</v>
      </c>
      <c r="V16" s="8">
        <f t="shared" si="0"/>
        <v>10</v>
      </c>
      <c r="W16" s="497">
        <f>Sheet1!U14</f>
        <v>5</v>
      </c>
      <c r="X16" s="8">
        <f t="shared" si="7"/>
        <v>1</v>
      </c>
      <c r="Y16" s="8">
        <f>SUM(X7:X16)</f>
        <v>3</v>
      </c>
      <c r="Z16" s="125">
        <f t="shared" si="8"/>
        <v>-2</v>
      </c>
      <c r="AA16" s="136" t="str">
        <f>IF(Z16&gt;8,"WIN"," ")</f>
        <v xml:space="preserve"> </v>
      </c>
      <c r="AB16" s="67"/>
    </row>
    <row r="17" spans="1:28" x14ac:dyDescent="0.25">
      <c r="C17" s="137" t="str">
        <f>IF(D17&gt;7,"WIN"," ")</f>
        <v xml:space="preserve"> </v>
      </c>
      <c r="D17" s="125">
        <f t="shared" si="1"/>
        <v>-2</v>
      </c>
      <c r="E17" s="8">
        <f>SUM(F7:F17)</f>
        <v>3</v>
      </c>
      <c r="F17" s="8">
        <f t="shared" si="2"/>
        <v>0</v>
      </c>
      <c r="G17" s="496">
        <f>Sheet1!C15</f>
        <v>6</v>
      </c>
      <c r="H17" s="8">
        <f>'DAY 1 INPUT'!B17</f>
        <v>11</v>
      </c>
      <c r="I17" s="497">
        <f>Sheet1!R15</f>
        <v>3</v>
      </c>
      <c r="J17" s="8">
        <f t="shared" si="3"/>
        <v>1</v>
      </c>
      <c r="K17" s="8">
        <f>SUM(J7:J17)</f>
        <v>5</v>
      </c>
      <c r="L17" s="125">
        <f t="shared" si="4"/>
        <v>2</v>
      </c>
      <c r="M17" s="138" t="str">
        <f>IF(L17&gt;7,"WIN"," ")</f>
        <v xml:space="preserve"> </v>
      </c>
      <c r="N17" s="213"/>
      <c r="O17"/>
      <c r="Q17" s="137" t="str">
        <f>IF(R17&gt;7,"WIN"," ")</f>
        <v xml:space="preserve"> </v>
      </c>
      <c r="R17" s="125">
        <f t="shared" si="5"/>
        <v>3</v>
      </c>
      <c r="S17" s="8">
        <f>SUM(T7:T17)</f>
        <v>6</v>
      </c>
      <c r="T17" s="8">
        <f t="shared" si="6"/>
        <v>1</v>
      </c>
      <c r="U17" s="496">
        <f>Sheet1!F15</f>
        <v>5</v>
      </c>
      <c r="V17" s="8">
        <f t="shared" si="0"/>
        <v>11</v>
      </c>
      <c r="W17" s="497">
        <f>Sheet1!U15</f>
        <v>6</v>
      </c>
      <c r="X17" s="8">
        <f t="shared" si="7"/>
        <v>0</v>
      </c>
      <c r="Y17" s="8">
        <f>SUM(X7:X17)</f>
        <v>3</v>
      </c>
      <c r="Z17" s="125">
        <f t="shared" si="8"/>
        <v>-3</v>
      </c>
      <c r="AA17" s="138" t="str">
        <f>IF(Z17&gt;7,"WIN"," ")</f>
        <v xml:space="preserve"> </v>
      </c>
      <c r="AB17" s="67"/>
    </row>
    <row r="18" spans="1:28" x14ac:dyDescent="0.25">
      <c r="C18" s="137" t="str">
        <f>IF(D18&gt;6,"WIN"," ")</f>
        <v xml:space="preserve"> </v>
      </c>
      <c r="D18" s="125">
        <f t="shared" si="1"/>
        <v>-2</v>
      </c>
      <c r="E18" s="8">
        <f>SUM(F7:F18)</f>
        <v>3</v>
      </c>
      <c r="F18" s="8">
        <f t="shared" si="2"/>
        <v>0</v>
      </c>
      <c r="G18" s="496">
        <f>Sheet1!C16</f>
        <v>3</v>
      </c>
      <c r="H18" s="8">
        <f>'DAY 1 INPUT'!B18</f>
        <v>12</v>
      </c>
      <c r="I18" s="497">
        <f>Sheet1!R16</f>
        <v>3</v>
      </c>
      <c r="J18" s="8">
        <f t="shared" si="3"/>
        <v>0</v>
      </c>
      <c r="K18" s="8">
        <f>SUM(J7:J18)</f>
        <v>5</v>
      </c>
      <c r="L18" s="125">
        <f t="shared" si="4"/>
        <v>2</v>
      </c>
      <c r="M18" s="138" t="str">
        <f>IF(L18&gt;6,"WIN"," ")</f>
        <v xml:space="preserve"> </v>
      </c>
      <c r="N18" s="213"/>
      <c r="O18"/>
      <c r="Q18" s="137" t="str">
        <f>IF(R18&gt;6,"WIN"," ")</f>
        <v xml:space="preserve"> </v>
      </c>
      <c r="R18" s="125">
        <f t="shared" si="5"/>
        <v>3</v>
      </c>
      <c r="S18" s="8">
        <f>SUM(T7:T18)</f>
        <v>6</v>
      </c>
      <c r="T18" s="8">
        <f t="shared" si="6"/>
        <v>0</v>
      </c>
      <c r="U18" s="496">
        <f>Sheet1!F16</f>
        <v>2</v>
      </c>
      <c r="V18" s="8">
        <f t="shared" si="0"/>
        <v>12</v>
      </c>
      <c r="W18" s="497">
        <f>Sheet1!U16</f>
        <v>2</v>
      </c>
      <c r="X18" s="8">
        <f t="shared" si="7"/>
        <v>0</v>
      </c>
      <c r="Y18" s="8">
        <f>SUM(X7:X18)</f>
        <v>3</v>
      </c>
      <c r="Z18" s="125">
        <f t="shared" si="8"/>
        <v>-3</v>
      </c>
      <c r="AA18" s="138" t="str">
        <f>IF(Z18&gt;6,"WIN"," ")</f>
        <v xml:space="preserve"> </v>
      </c>
      <c r="AB18" s="67"/>
    </row>
    <row r="19" spans="1:28" x14ac:dyDescent="0.25">
      <c r="C19" s="137" t="str">
        <f>IF(D19&gt;5,"WIN"," ")</f>
        <v xml:space="preserve"> </v>
      </c>
      <c r="D19" s="125">
        <f t="shared" si="1"/>
        <v>-2</v>
      </c>
      <c r="E19" s="8">
        <f>SUM(F7:F19)</f>
        <v>3</v>
      </c>
      <c r="F19" s="8">
        <f t="shared" si="2"/>
        <v>0</v>
      </c>
      <c r="G19" s="496">
        <f>Sheet1!C17</f>
        <v>4</v>
      </c>
      <c r="H19" s="8">
        <f>'DAY 1 INPUT'!B19</f>
        <v>13</v>
      </c>
      <c r="I19" s="497">
        <f>Sheet1!R17</f>
        <v>4</v>
      </c>
      <c r="J19" s="8">
        <f t="shared" si="3"/>
        <v>0</v>
      </c>
      <c r="K19" s="8">
        <f>SUM(J7:J19)</f>
        <v>5</v>
      </c>
      <c r="L19" s="125">
        <f t="shared" si="4"/>
        <v>2</v>
      </c>
      <c r="M19" s="138" t="str">
        <f>IF(L19&gt;5,"WIN"," ")</f>
        <v xml:space="preserve"> </v>
      </c>
      <c r="N19" s="213"/>
      <c r="O19"/>
      <c r="Q19" s="137" t="str">
        <f>IF(R19&gt;5,"WIN"," ")</f>
        <v xml:space="preserve"> </v>
      </c>
      <c r="R19" s="125">
        <f t="shared" si="5"/>
        <v>3</v>
      </c>
      <c r="S19" s="8">
        <f>SUM(T7:T19)</f>
        <v>6</v>
      </c>
      <c r="T19" s="8">
        <f t="shared" si="6"/>
        <v>0</v>
      </c>
      <c r="U19" s="496">
        <f>Sheet1!F17</f>
        <v>4</v>
      </c>
      <c r="V19" s="8">
        <f t="shared" si="0"/>
        <v>13</v>
      </c>
      <c r="W19" s="497">
        <f>Sheet1!U17</f>
        <v>4</v>
      </c>
      <c r="X19" s="8">
        <f t="shared" si="7"/>
        <v>0</v>
      </c>
      <c r="Y19" s="8">
        <f>SUM(X7:X19)</f>
        <v>3</v>
      </c>
      <c r="Z19" s="125">
        <f t="shared" si="8"/>
        <v>-3</v>
      </c>
      <c r="AA19" s="138" t="str">
        <f>IF(Z19&gt;5,"WIN"," ")</f>
        <v xml:space="preserve"> </v>
      </c>
      <c r="AB19" s="67"/>
    </row>
    <row r="20" spans="1:28" x14ac:dyDescent="0.25">
      <c r="C20" s="137" t="str">
        <f>IF(D20&gt;4,"WIN"," ")</f>
        <v xml:space="preserve"> </v>
      </c>
      <c r="D20" s="125">
        <f t="shared" si="1"/>
        <v>-3</v>
      </c>
      <c r="E20" s="8">
        <f>SUM(F7:F20)</f>
        <v>3</v>
      </c>
      <c r="F20" s="8">
        <f t="shared" si="2"/>
        <v>0</v>
      </c>
      <c r="G20" s="496">
        <f>Sheet1!C18</f>
        <v>5</v>
      </c>
      <c r="H20" s="8">
        <f>'DAY 1 INPUT'!B20</f>
        <v>14</v>
      </c>
      <c r="I20" s="497">
        <f>Sheet1!R18</f>
        <v>3</v>
      </c>
      <c r="J20" s="8">
        <f t="shared" si="3"/>
        <v>1</v>
      </c>
      <c r="K20" s="8">
        <f>SUM(J7:J20)</f>
        <v>6</v>
      </c>
      <c r="L20" s="125">
        <f t="shared" si="4"/>
        <v>3</v>
      </c>
      <c r="M20" s="138" t="str">
        <f>IF(L20&gt;4,"WIN"," ")</f>
        <v xml:space="preserve"> </v>
      </c>
      <c r="N20" s="213"/>
      <c r="O20"/>
      <c r="Q20" s="137" t="str">
        <f>IF(R20&gt;4,"WIN"," ")</f>
        <v xml:space="preserve"> </v>
      </c>
      <c r="R20" s="125">
        <f t="shared" si="5"/>
        <v>2</v>
      </c>
      <c r="S20" s="8">
        <f>SUM(T7:T20)</f>
        <v>6</v>
      </c>
      <c r="T20" s="8">
        <f t="shared" si="6"/>
        <v>0</v>
      </c>
      <c r="U20" s="496">
        <f>Sheet1!F18</f>
        <v>6</v>
      </c>
      <c r="V20" s="8">
        <f t="shared" si="0"/>
        <v>14</v>
      </c>
      <c r="W20" s="497">
        <f>Sheet1!U18</f>
        <v>4</v>
      </c>
      <c r="X20" s="8">
        <f t="shared" si="7"/>
        <v>1</v>
      </c>
      <c r="Y20" s="8">
        <f>SUM(X7:X20)</f>
        <v>4</v>
      </c>
      <c r="Z20" s="125">
        <f t="shared" si="8"/>
        <v>-2</v>
      </c>
      <c r="AA20" s="138" t="str">
        <f>IF(Z20&gt;4,"WIN"," ")</f>
        <v xml:space="preserve"> </v>
      </c>
      <c r="AB20" s="67"/>
    </row>
    <row r="21" spans="1:28" x14ac:dyDescent="0.25">
      <c r="C21" s="137" t="str">
        <f>IF(D21&gt;3,"WIN"," ")</f>
        <v xml:space="preserve"> </v>
      </c>
      <c r="D21" s="125">
        <f t="shared" si="1"/>
        <v>-4</v>
      </c>
      <c r="E21" s="8">
        <f>SUM(F7:F21)</f>
        <v>3</v>
      </c>
      <c r="F21" s="8">
        <f t="shared" si="2"/>
        <v>0</v>
      </c>
      <c r="G21" s="496">
        <f>Sheet1!C19</f>
        <v>6</v>
      </c>
      <c r="H21" s="8">
        <f>'DAY 1 INPUT'!B21</f>
        <v>15</v>
      </c>
      <c r="I21" s="497">
        <f>Sheet1!R19</f>
        <v>5</v>
      </c>
      <c r="J21" s="8">
        <f t="shared" si="3"/>
        <v>1</v>
      </c>
      <c r="K21" s="8">
        <f>SUM(J7:J21)</f>
        <v>7</v>
      </c>
      <c r="L21" s="125">
        <f t="shared" si="4"/>
        <v>4</v>
      </c>
      <c r="M21" s="138" t="str">
        <f>IF(L21&gt;3,"WIN"," ")</f>
        <v>WIN</v>
      </c>
      <c r="N21" s="213"/>
      <c r="O21"/>
      <c r="Q21" s="137" t="str">
        <f>IF(R21&gt;3,"WIN"," ")</f>
        <v xml:space="preserve"> </v>
      </c>
      <c r="R21" s="125">
        <f t="shared" si="5"/>
        <v>1</v>
      </c>
      <c r="S21" s="8">
        <f>SUM(T7:T21)</f>
        <v>6</v>
      </c>
      <c r="T21" s="8">
        <f t="shared" si="6"/>
        <v>0</v>
      </c>
      <c r="U21" s="496">
        <f>Sheet1!F19</f>
        <v>6</v>
      </c>
      <c r="V21" s="8">
        <f t="shared" si="0"/>
        <v>15</v>
      </c>
      <c r="W21" s="497">
        <f>Sheet1!U19</f>
        <v>5</v>
      </c>
      <c r="X21" s="8">
        <f t="shared" si="7"/>
        <v>1</v>
      </c>
      <c r="Y21" s="8">
        <f>SUM(X7:X21)</f>
        <v>5</v>
      </c>
      <c r="Z21" s="125">
        <f t="shared" si="8"/>
        <v>-1</v>
      </c>
      <c r="AA21" s="138" t="str">
        <f>IF(Z21&gt;3,"WIN"," ")</f>
        <v xml:space="preserve"> </v>
      </c>
      <c r="AB21" s="67"/>
    </row>
    <row r="22" spans="1:28" x14ac:dyDescent="0.25">
      <c r="C22" s="137" t="str">
        <f>IF(D22&gt;2,"WIN"," ")</f>
        <v xml:space="preserve"> </v>
      </c>
      <c r="D22" s="125">
        <f t="shared" si="1"/>
        <v>-3</v>
      </c>
      <c r="E22" s="8">
        <f>SUM(F7:F22)</f>
        <v>4</v>
      </c>
      <c r="F22" s="8">
        <f t="shared" si="2"/>
        <v>1</v>
      </c>
      <c r="G22" s="496">
        <f>Sheet1!C20</f>
        <v>2</v>
      </c>
      <c r="H22" s="8">
        <f>'DAY 1 INPUT'!B22</f>
        <v>16</v>
      </c>
      <c r="I22" s="497">
        <f>Sheet1!R20</f>
        <v>4</v>
      </c>
      <c r="J22" s="8">
        <f t="shared" si="3"/>
        <v>0</v>
      </c>
      <c r="K22" s="8">
        <f>SUM(J7:J22)</f>
        <v>7</v>
      </c>
      <c r="L22" s="125">
        <f t="shared" si="4"/>
        <v>3</v>
      </c>
      <c r="M22" s="138" t="str">
        <f>IF(L22&gt;2,"WIN"," ")</f>
        <v>WIN</v>
      </c>
      <c r="N22" s="213"/>
      <c r="O22"/>
      <c r="Q22" s="137" t="str">
        <f>IF(R22&gt;2,"WIN"," ")</f>
        <v xml:space="preserve"> </v>
      </c>
      <c r="R22" s="125">
        <f t="shared" si="5"/>
        <v>0</v>
      </c>
      <c r="S22" s="8">
        <f>SUM(T7:T22)</f>
        <v>6</v>
      </c>
      <c r="T22" s="8">
        <f t="shared" si="6"/>
        <v>0</v>
      </c>
      <c r="U22" s="496">
        <f>Sheet1!F20</f>
        <v>4</v>
      </c>
      <c r="V22" s="8">
        <f t="shared" si="0"/>
        <v>16</v>
      </c>
      <c r="W22" s="497">
        <f>Sheet1!U20</f>
        <v>3</v>
      </c>
      <c r="X22" s="8">
        <f t="shared" si="7"/>
        <v>1</v>
      </c>
      <c r="Y22" s="8">
        <f>SUM(X7:X22)</f>
        <v>6</v>
      </c>
      <c r="Z22" s="125">
        <f t="shared" si="8"/>
        <v>0</v>
      </c>
      <c r="AA22" s="138" t="str">
        <f>IF(Z22&gt;2,"WIN"," ")</f>
        <v xml:space="preserve"> </v>
      </c>
      <c r="AB22" s="67"/>
    </row>
    <row r="23" spans="1:28" x14ac:dyDescent="0.25">
      <c r="C23" s="137" t="str">
        <f>IF(D23&gt;1,"WIN"," ")</f>
        <v xml:space="preserve"> </v>
      </c>
      <c r="D23" s="125">
        <f t="shared" si="1"/>
        <v>-4</v>
      </c>
      <c r="E23" s="8">
        <f>SUM(F7:F23)</f>
        <v>4</v>
      </c>
      <c r="F23" s="8">
        <f t="shared" si="2"/>
        <v>0</v>
      </c>
      <c r="G23" s="496">
        <f>Sheet1!C21</f>
        <v>4</v>
      </c>
      <c r="H23" s="8">
        <f>'DAY 1 INPUT'!B23</f>
        <v>17</v>
      </c>
      <c r="I23" s="497">
        <f>Sheet1!R21</f>
        <v>3</v>
      </c>
      <c r="J23" s="8">
        <f t="shared" si="3"/>
        <v>1</v>
      </c>
      <c r="K23" s="8">
        <f>SUM(J7:J23)</f>
        <v>8</v>
      </c>
      <c r="L23" s="125">
        <f t="shared" si="4"/>
        <v>4</v>
      </c>
      <c r="M23" s="138" t="str">
        <f>IF(L23&gt;1,"WIN"," ")</f>
        <v>WIN</v>
      </c>
      <c r="N23" s="213"/>
      <c r="O23"/>
      <c r="Q23" s="137" t="str">
        <f>IF(R23&gt;1,"WIN"," ")</f>
        <v xml:space="preserve"> </v>
      </c>
      <c r="R23" s="125">
        <f t="shared" si="5"/>
        <v>1</v>
      </c>
      <c r="S23" s="8">
        <f>SUM(T7:T23)</f>
        <v>7</v>
      </c>
      <c r="T23" s="8">
        <f t="shared" si="6"/>
        <v>1</v>
      </c>
      <c r="U23" s="496">
        <f>Sheet1!F21</f>
        <v>5</v>
      </c>
      <c r="V23" s="8">
        <f t="shared" si="0"/>
        <v>17</v>
      </c>
      <c r="W23" s="497">
        <f>Sheet1!U21</f>
        <v>6</v>
      </c>
      <c r="X23" s="8">
        <f t="shared" si="7"/>
        <v>0</v>
      </c>
      <c r="Y23" s="8">
        <f>SUM(X7:X23)</f>
        <v>6</v>
      </c>
      <c r="Z23" s="125">
        <f t="shared" si="8"/>
        <v>-1</v>
      </c>
      <c r="AA23" s="138" t="str">
        <f>IF(Z23&gt;1,"WIN"," ")</f>
        <v xml:space="preserve"> </v>
      </c>
      <c r="AB23" s="67"/>
    </row>
    <row r="24" spans="1:28" x14ac:dyDescent="0.25">
      <c r="C24" s="139" t="str">
        <f>IF(D24&gt;0,"WIN"," ")</f>
        <v xml:space="preserve"> </v>
      </c>
      <c r="D24" s="125">
        <f t="shared" si="1"/>
        <v>-5</v>
      </c>
      <c r="E24" s="8">
        <f>SUM(F7:F24)</f>
        <v>4</v>
      </c>
      <c r="F24" s="8">
        <f t="shared" si="2"/>
        <v>0</v>
      </c>
      <c r="G24" s="496">
        <f>Sheet1!C22</f>
        <v>7</v>
      </c>
      <c r="H24" s="8">
        <f>'DAY 1 INPUT'!B24</f>
        <v>18</v>
      </c>
      <c r="I24" s="497">
        <f>Sheet1!R22</f>
        <v>5</v>
      </c>
      <c r="J24" s="8">
        <f t="shared" si="3"/>
        <v>1</v>
      </c>
      <c r="K24" s="8">
        <f>SUM(J7:J24)</f>
        <v>9</v>
      </c>
      <c r="L24" s="125">
        <f t="shared" si="4"/>
        <v>5</v>
      </c>
      <c r="M24" s="140" t="str">
        <f>IF(L24&gt;0,"WIN"," ")</f>
        <v>WIN</v>
      </c>
      <c r="N24" s="213"/>
      <c r="O24"/>
      <c r="Q24" s="139" t="str">
        <f>IF(R24&gt;0,"WIN"," ")</f>
        <v xml:space="preserve"> </v>
      </c>
      <c r="R24" s="125">
        <f t="shared" si="5"/>
        <v>0</v>
      </c>
      <c r="S24" s="8">
        <f>SUM(T7:T24)</f>
        <v>7</v>
      </c>
      <c r="T24" s="8">
        <f t="shared" si="6"/>
        <v>0</v>
      </c>
      <c r="U24" s="496">
        <f>Sheet1!F22</f>
        <v>6</v>
      </c>
      <c r="V24" s="8">
        <f t="shared" si="0"/>
        <v>18</v>
      </c>
      <c r="W24" s="497">
        <f>Sheet1!U22</f>
        <v>2</v>
      </c>
      <c r="X24" s="8">
        <f t="shared" si="7"/>
        <v>1</v>
      </c>
      <c r="Y24" s="8">
        <f>SUM(X7:X24)</f>
        <v>7</v>
      </c>
      <c r="Z24" s="125">
        <f t="shared" si="8"/>
        <v>0</v>
      </c>
      <c r="AA24" s="140" t="str">
        <f>IF(Z24&gt;0,"WIN"," ")</f>
        <v xml:space="preserve"> </v>
      </c>
      <c r="AB24" s="67"/>
    </row>
    <row r="25" spans="1:28" ht="15" customHeight="1" x14ac:dyDescent="0.25">
      <c r="C25" s="207">
        <f>IF(C24="WIN",1,0)</f>
        <v>0</v>
      </c>
      <c r="M25" s="207">
        <f>IF(M24="WIN",1,0)</f>
        <v>1</v>
      </c>
      <c r="O25"/>
      <c r="Q25" s="207">
        <f>IF(Q24="WIN",1,0)</f>
        <v>0</v>
      </c>
      <c r="Z25" s="207"/>
      <c r="AA25" s="207">
        <f>IF(AA24="WIN",1,0)</f>
        <v>0</v>
      </c>
      <c r="AB25" s="67"/>
    </row>
    <row r="26" spans="1:28" ht="31.5" x14ac:dyDescent="0.25">
      <c r="C26" s="207">
        <f>IF(D24=L24,0.5,0)</f>
        <v>0</v>
      </c>
      <c r="F26" s="125">
        <f>SUM(C25:C26)</f>
        <v>0</v>
      </c>
      <c r="G26" s="209" t="str">
        <f>G5</f>
        <v>Steve &amp; Jeff</v>
      </c>
      <c r="I26" s="208" t="str">
        <f>I5</f>
        <v>Brian &amp; Robin</v>
      </c>
      <c r="J26" s="125">
        <f>SUM(M25:M26)</f>
        <v>1</v>
      </c>
      <c r="M26" s="207">
        <f>C26</f>
        <v>0</v>
      </c>
      <c r="O26"/>
      <c r="Q26" s="207">
        <f>IF(R24=Z24,0.5,0)</f>
        <v>0.5</v>
      </c>
      <c r="T26" s="125">
        <f>SUM(Q25:Q26)</f>
        <v>0.5</v>
      </c>
      <c r="U26" s="209" t="str">
        <f>U5</f>
        <v>Mike &amp; Derek</v>
      </c>
      <c r="W26" s="208" t="str">
        <f>W5</f>
        <v>Phil &amp; Alan</v>
      </c>
      <c r="X26" s="125">
        <f>SUM(AA25:AA26)</f>
        <v>0.5</v>
      </c>
      <c r="Z26" s="207"/>
      <c r="AA26" s="207">
        <f>Q26</f>
        <v>0.5</v>
      </c>
      <c r="AB26" s="67"/>
    </row>
    <row r="28" spans="1:28" x14ac:dyDescent="0.25"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4"/>
      <c r="AA28" s="374"/>
    </row>
    <row r="29" spans="1:28" x14ac:dyDescent="0.25"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74"/>
      <c r="AA29" s="74"/>
    </row>
    <row r="30" spans="1:28" ht="33.75" customHeight="1" x14ac:dyDescent="0.4">
      <c r="A30" s="205" t="s">
        <v>72</v>
      </c>
      <c r="B30" s="141"/>
      <c r="C30" s="389"/>
      <c r="D30" s="124" t="s">
        <v>55</v>
      </c>
      <c r="E30" s="389" t="s">
        <v>22</v>
      </c>
      <c r="F30" s="389" t="s">
        <v>0</v>
      </c>
      <c r="G30" s="209" t="str">
        <f>INFO!B11</f>
        <v>Stewart &amp; Aaron</v>
      </c>
      <c r="H30" s="389" t="s">
        <v>51</v>
      </c>
      <c r="I30" s="208" t="str">
        <f>INFO!B10</f>
        <v>Dermot &amp; Tom</v>
      </c>
      <c r="J30" s="389" t="s">
        <v>0</v>
      </c>
      <c r="K30" s="389" t="s">
        <v>22</v>
      </c>
      <c r="L30" s="124" t="s">
        <v>55</v>
      </c>
      <c r="M30" s="389"/>
      <c r="N30" s="389"/>
      <c r="O30" s="205" t="s">
        <v>71</v>
      </c>
      <c r="P30" s="141"/>
      <c r="Q30" s="389"/>
      <c r="R30" s="124" t="s">
        <v>55</v>
      </c>
      <c r="S30" s="389" t="s">
        <v>22</v>
      </c>
      <c r="T30" s="389" t="s">
        <v>0</v>
      </c>
      <c r="U30" s="209" t="str">
        <f>INFO!B12</f>
        <v>Neil &amp; RichB</v>
      </c>
      <c r="V30" s="389" t="s">
        <v>51</v>
      </c>
      <c r="W30" s="208" t="str">
        <f>INFO!B15</f>
        <v>RichM &amp; Sanj</v>
      </c>
      <c r="X30" s="389" t="s">
        <v>0</v>
      </c>
      <c r="Y30" s="389" t="s">
        <v>22</v>
      </c>
      <c r="Z30" s="124" t="s">
        <v>55</v>
      </c>
      <c r="AA30" s="389"/>
    </row>
    <row r="31" spans="1:28" x14ac:dyDescent="0.25">
      <c r="D31" s="124" t="s">
        <v>56</v>
      </c>
      <c r="E31" s="207" t="s">
        <v>54</v>
      </c>
      <c r="F31" s="207" t="s">
        <v>54</v>
      </c>
      <c r="G31" s="207" t="s">
        <v>53</v>
      </c>
      <c r="H31" s="207" t="s">
        <v>52</v>
      </c>
      <c r="I31" s="207" t="s">
        <v>53</v>
      </c>
      <c r="J31" s="207" t="s">
        <v>54</v>
      </c>
      <c r="K31" s="207" t="s">
        <v>54</v>
      </c>
      <c r="L31" s="124" t="s">
        <v>56</v>
      </c>
      <c r="O31" s="67"/>
      <c r="P31" s="126"/>
      <c r="Q31" s="258"/>
      <c r="R31" s="124" t="s">
        <v>56</v>
      </c>
      <c r="S31" s="258" t="s">
        <v>54</v>
      </c>
      <c r="T31" s="258" t="s">
        <v>54</v>
      </c>
      <c r="U31" s="258" t="s">
        <v>53</v>
      </c>
      <c r="V31" s="258" t="s">
        <v>52</v>
      </c>
      <c r="W31" s="258" t="s">
        <v>53</v>
      </c>
      <c r="X31" s="258" t="s">
        <v>54</v>
      </c>
      <c r="Y31" s="258" t="s">
        <v>54</v>
      </c>
      <c r="Z31" s="124" t="s">
        <v>56</v>
      </c>
      <c r="AA31" s="258"/>
    </row>
    <row r="32" spans="1:28" x14ac:dyDescent="0.25">
      <c r="D32" s="125">
        <f>E32-K32</f>
        <v>0</v>
      </c>
      <c r="E32" s="8">
        <f>F32</f>
        <v>0</v>
      </c>
      <c r="F32" s="8">
        <f>IF(G32&lt;I32,1,0)</f>
        <v>0</v>
      </c>
      <c r="G32" s="496">
        <f>Sheet1!L4</f>
        <v>5</v>
      </c>
      <c r="H32" s="8">
        <f t="shared" ref="H32:H49" si="9">V7</f>
        <v>1</v>
      </c>
      <c r="I32" s="497">
        <f>Sheet1!I4</f>
        <v>5</v>
      </c>
      <c r="J32" s="8">
        <f>IF(I32&lt;G32,1,0)</f>
        <v>0</v>
      </c>
      <c r="K32" s="8">
        <f>J32</f>
        <v>0</v>
      </c>
      <c r="L32" s="125">
        <f>K32-E32</f>
        <v>0</v>
      </c>
      <c r="O32" s="67"/>
      <c r="P32" s="126"/>
      <c r="Q32" s="258"/>
      <c r="R32" s="125">
        <f>S32-Y32</f>
        <v>-1</v>
      </c>
      <c r="S32" s="8">
        <f>T32</f>
        <v>0</v>
      </c>
      <c r="T32" s="8">
        <f>IF(U32&lt;W32,1,0)</f>
        <v>0</v>
      </c>
      <c r="U32" s="496">
        <f>Sheet1!O4</f>
        <v>7</v>
      </c>
      <c r="V32" s="8">
        <f t="shared" ref="V32:V49" si="10">H32</f>
        <v>1</v>
      </c>
      <c r="W32" s="497">
        <f>Sheet1!X4</f>
        <v>5</v>
      </c>
      <c r="X32" s="8">
        <f>IF(W32&lt;U32,1,0)</f>
        <v>1</v>
      </c>
      <c r="Y32" s="8">
        <f>X32</f>
        <v>1</v>
      </c>
      <c r="Z32" s="125">
        <f>Y32-S32</f>
        <v>1</v>
      </c>
      <c r="AA32" s="258"/>
    </row>
    <row r="33" spans="2:27" x14ac:dyDescent="0.25">
      <c r="D33" s="125">
        <f t="shared" ref="D33:D49" si="11">E33-K33</f>
        <v>-1</v>
      </c>
      <c r="E33" s="8">
        <f>SUM(F32:F33)</f>
        <v>0</v>
      </c>
      <c r="F33" s="8">
        <f t="shared" ref="F33:F49" si="12">IF(G33&lt;I33,1,0)</f>
        <v>0</v>
      </c>
      <c r="G33" s="496">
        <f>Sheet1!L5</f>
        <v>4</v>
      </c>
      <c r="H33" s="8">
        <f t="shared" si="9"/>
        <v>2</v>
      </c>
      <c r="I33" s="497">
        <f>Sheet1!I5</f>
        <v>3</v>
      </c>
      <c r="J33" s="8">
        <f t="shared" ref="J33:J49" si="13">IF(I33&lt;G33,1,0)</f>
        <v>1</v>
      </c>
      <c r="K33" s="8">
        <f>SUM(J32:J33)</f>
        <v>1</v>
      </c>
      <c r="L33" s="125">
        <f t="shared" ref="L33:L49" si="14">K33-E33</f>
        <v>1</v>
      </c>
      <c r="O33" s="67"/>
      <c r="P33" s="126"/>
      <c r="Q33" s="258"/>
      <c r="R33" s="125">
        <f t="shared" ref="R33:R49" si="15">S33-Y33</f>
        <v>0</v>
      </c>
      <c r="S33" s="8">
        <f>SUM(T32:T33)</f>
        <v>1</v>
      </c>
      <c r="T33" s="8">
        <f t="shared" ref="T33:T49" si="16">IF(U33&lt;W33,1,0)</f>
        <v>1</v>
      </c>
      <c r="U33" s="496">
        <f>Sheet1!O5</f>
        <v>4</v>
      </c>
      <c r="V33" s="8">
        <f t="shared" si="10"/>
        <v>2</v>
      </c>
      <c r="W33" s="497">
        <f>Sheet1!X5</f>
        <v>6</v>
      </c>
      <c r="X33" s="8">
        <f t="shared" ref="X33:X49" si="17">IF(W33&lt;U33,1,0)</f>
        <v>0</v>
      </c>
      <c r="Y33" s="8">
        <f>SUM(X32:X33)</f>
        <v>1</v>
      </c>
      <c r="Z33" s="125">
        <f t="shared" ref="Z33:Z49" si="18">Y33-S33</f>
        <v>0</v>
      </c>
      <c r="AA33" s="258"/>
    </row>
    <row r="34" spans="2:27" x14ac:dyDescent="0.25">
      <c r="D34" s="125">
        <f t="shared" si="11"/>
        <v>-2</v>
      </c>
      <c r="E34" s="8">
        <f>SUM(F32:F34)</f>
        <v>0</v>
      </c>
      <c r="F34" s="8">
        <f t="shared" si="12"/>
        <v>0</v>
      </c>
      <c r="G34" s="496">
        <f>Sheet1!L6</f>
        <v>5</v>
      </c>
      <c r="H34" s="8">
        <f t="shared" si="9"/>
        <v>3</v>
      </c>
      <c r="I34" s="497">
        <f>Sheet1!I6</f>
        <v>4</v>
      </c>
      <c r="J34" s="8">
        <f t="shared" si="13"/>
        <v>1</v>
      </c>
      <c r="K34" s="8">
        <f>SUM(J32:J34)</f>
        <v>2</v>
      </c>
      <c r="L34" s="125">
        <f t="shared" si="14"/>
        <v>2</v>
      </c>
      <c r="O34" s="67"/>
      <c r="P34" s="126"/>
      <c r="Q34" s="258"/>
      <c r="R34" s="125">
        <f t="shared" si="15"/>
        <v>1</v>
      </c>
      <c r="S34" s="8">
        <f>SUM(T32:T34)</f>
        <v>2</v>
      </c>
      <c r="T34" s="8">
        <f t="shared" si="16"/>
        <v>1</v>
      </c>
      <c r="U34" s="496">
        <f>Sheet1!O6</f>
        <v>4</v>
      </c>
      <c r="V34" s="8">
        <f t="shared" si="10"/>
        <v>3</v>
      </c>
      <c r="W34" s="497">
        <f>Sheet1!X6</f>
        <v>6</v>
      </c>
      <c r="X34" s="8">
        <f t="shared" si="17"/>
        <v>0</v>
      </c>
      <c r="Y34" s="8">
        <f>SUM(X32:X34)</f>
        <v>1</v>
      </c>
      <c r="Z34" s="125">
        <f t="shared" si="18"/>
        <v>-1</v>
      </c>
      <c r="AA34" s="258"/>
    </row>
    <row r="35" spans="2:27" x14ac:dyDescent="0.25">
      <c r="D35" s="125">
        <f t="shared" si="11"/>
        <v>-2</v>
      </c>
      <c r="E35" s="8">
        <f>SUM(F32:F35)</f>
        <v>0</v>
      </c>
      <c r="F35" s="8">
        <f t="shared" si="12"/>
        <v>0</v>
      </c>
      <c r="G35" s="496">
        <f>Sheet1!L7</f>
        <v>5</v>
      </c>
      <c r="H35" s="8">
        <f t="shared" si="9"/>
        <v>4</v>
      </c>
      <c r="I35" s="497">
        <f>Sheet1!I7</f>
        <v>5</v>
      </c>
      <c r="J35" s="8">
        <f t="shared" si="13"/>
        <v>0</v>
      </c>
      <c r="K35" s="8">
        <f>SUM(J32:J35)</f>
        <v>2</v>
      </c>
      <c r="L35" s="125">
        <f t="shared" si="14"/>
        <v>2</v>
      </c>
      <c r="O35" s="67"/>
      <c r="P35" s="126"/>
      <c r="Q35" s="258"/>
      <c r="R35" s="125">
        <f t="shared" si="15"/>
        <v>1</v>
      </c>
      <c r="S35" s="8">
        <f>SUM(T32:T35)</f>
        <v>2</v>
      </c>
      <c r="T35" s="8">
        <f t="shared" si="16"/>
        <v>0</v>
      </c>
      <c r="U35" s="496">
        <f>Sheet1!O7</f>
        <v>3</v>
      </c>
      <c r="V35" s="8">
        <f t="shared" si="10"/>
        <v>4</v>
      </c>
      <c r="W35" s="497">
        <f>Sheet1!X7</f>
        <v>3</v>
      </c>
      <c r="X35" s="8">
        <f t="shared" si="17"/>
        <v>0</v>
      </c>
      <c r="Y35" s="8">
        <f>SUM(X32:X35)</f>
        <v>1</v>
      </c>
      <c r="Z35" s="125">
        <f t="shared" si="18"/>
        <v>-1</v>
      </c>
      <c r="AA35" s="258"/>
    </row>
    <row r="36" spans="2:27" x14ac:dyDescent="0.25">
      <c r="B36" s="131"/>
      <c r="D36" s="125">
        <f t="shared" si="11"/>
        <v>-2</v>
      </c>
      <c r="E36" s="8">
        <f>SUM(F32:F36)</f>
        <v>0</v>
      </c>
      <c r="F36" s="8">
        <f t="shared" si="12"/>
        <v>0</v>
      </c>
      <c r="G36" s="496">
        <f>Sheet1!L8</f>
        <v>4</v>
      </c>
      <c r="H36" s="8">
        <f t="shared" si="9"/>
        <v>5</v>
      </c>
      <c r="I36" s="497">
        <f>Sheet1!I8</f>
        <v>4</v>
      </c>
      <c r="J36" s="8">
        <f t="shared" si="13"/>
        <v>0</v>
      </c>
      <c r="K36" s="8">
        <f>SUM(J32:J36)</f>
        <v>2</v>
      </c>
      <c r="L36" s="125">
        <f t="shared" si="14"/>
        <v>2</v>
      </c>
      <c r="O36"/>
      <c r="P36" s="131"/>
      <c r="Q36" s="258"/>
      <c r="R36" s="125">
        <f t="shared" si="15"/>
        <v>0</v>
      </c>
      <c r="S36" s="8">
        <f>SUM(T32:T36)</f>
        <v>2</v>
      </c>
      <c r="T36" s="8">
        <f t="shared" si="16"/>
        <v>0</v>
      </c>
      <c r="U36" s="496">
        <f>Sheet1!O8</f>
        <v>5</v>
      </c>
      <c r="V36" s="8">
        <f t="shared" si="10"/>
        <v>5</v>
      </c>
      <c r="W36" s="497">
        <f>Sheet1!X8</f>
        <v>3</v>
      </c>
      <c r="X36" s="8">
        <f t="shared" si="17"/>
        <v>1</v>
      </c>
      <c r="Y36" s="8">
        <f>SUM(X32:X36)</f>
        <v>2</v>
      </c>
      <c r="Z36" s="125">
        <f t="shared" si="18"/>
        <v>0</v>
      </c>
      <c r="AA36" s="258"/>
    </row>
    <row r="37" spans="2:27" x14ac:dyDescent="0.25">
      <c r="B37" s="131"/>
      <c r="D37" s="125">
        <f t="shared" si="11"/>
        <v>-1</v>
      </c>
      <c r="E37" s="8">
        <f>SUM(F32:F37)</f>
        <v>1</v>
      </c>
      <c r="F37" s="8">
        <f t="shared" si="12"/>
        <v>1</v>
      </c>
      <c r="G37" s="496">
        <f>Sheet1!L9</f>
        <v>2</v>
      </c>
      <c r="H37" s="8">
        <f t="shared" si="9"/>
        <v>6</v>
      </c>
      <c r="I37" s="497">
        <f>Sheet1!I9</f>
        <v>4</v>
      </c>
      <c r="J37" s="8">
        <f t="shared" si="13"/>
        <v>0</v>
      </c>
      <c r="K37" s="8">
        <f>SUM(J32:J37)</f>
        <v>2</v>
      </c>
      <c r="L37" s="125">
        <f t="shared" si="14"/>
        <v>1</v>
      </c>
      <c r="O37"/>
      <c r="P37" s="131"/>
      <c r="Q37" s="258"/>
      <c r="R37" s="125">
        <f t="shared" si="15"/>
        <v>-1</v>
      </c>
      <c r="S37" s="8">
        <f>SUM(T32:T37)</f>
        <v>2</v>
      </c>
      <c r="T37" s="8">
        <f t="shared" si="16"/>
        <v>0</v>
      </c>
      <c r="U37" s="496">
        <f>Sheet1!O9</f>
        <v>5</v>
      </c>
      <c r="V37" s="8">
        <f t="shared" si="10"/>
        <v>6</v>
      </c>
      <c r="W37" s="497">
        <f>Sheet1!X9</f>
        <v>3</v>
      </c>
      <c r="X37" s="8">
        <f t="shared" si="17"/>
        <v>1</v>
      </c>
      <c r="Y37" s="8">
        <f>SUM(X32:X37)</f>
        <v>3</v>
      </c>
      <c r="Z37" s="125">
        <f t="shared" si="18"/>
        <v>1</v>
      </c>
      <c r="AA37" s="258"/>
    </row>
    <row r="38" spans="2:27" x14ac:dyDescent="0.25">
      <c r="B38" s="131"/>
      <c r="D38" s="125">
        <f t="shared" si="11"/>
        <v>-1</v>
      </c>
      <c r="E38" s="8">
        <f>SUM(F32:F38)</f>
        <v>1</v>
      </c>
      <c r="F38" s="8">
        <f t="shared" si="12"/>
        <v>0</v>
      </c>
      <c r="G38" s="496">
        <f>Sheet1!L10</f>
        <v>6</v>
      </c>
      <c r="H38" s="8">
        <f t="shared" si="9"/>
        <v>7</v>
      </c>
      <c r="I38" s="497">
        <f>Sheet1!I10</f>
        <v>6</v>
      </c>
      <c r="J38" s="8">
        <f t="shared" si="13"/>
        <v>0</v>
      </c>
      <c r="K38" s="8">
        <f>SUM(J32:J38)</f>
        <v>2</v>
      </c>
      <c r="L38" s="125">
        <f t="shared" si="14"/>
        <v>1</v>
      </c>
      <c r="O38"/>
      <c r="P38" s="131"/>
      <c r="Q38" s="258"/>
      <c r="R38" s="125">
        <f t="shared" si="15"/>
        <v>0</v>
      </c>
      <c r="S38" s="8">
        <f>SUM(T32:T38)</f>
        <v>3</v>
      </c>
      <c r="T38" s="8">
        <f t="shared" si="16"/>
        <v>1</v>
      </c>
      <c r="U38" s="496">
        <f>Sheet1!O10</f>
        <v>3</v>
      </c>
      <c r="V38" s="8">
        <f t="shared" si="10"/>
        <v>7</v>
      </c>
      <c r="W38" s="497">
        <f>Sheet1!X10</f>
        <v>5</v>
      </c>
      <c r="X38" s="8">
        <f t="shared" si="17"/>
        <v>0</v>
      </c>
      <c r="Y38" s="8">
        <f>SUM(X32:X38)</f>
        <v>3</v>
      </c>
      <c r="Z38" s="125">
        <f t="shared" si="18"/>
        <v>0</v>
      </c>
      <c r="AA38" s="258"/>
    </row>
    <row r="39" spans="2:27" x14ac:dyDescent="0.25">
      <c r="B39" s="131"/>
      <c r="D39" s="125">
        <f t="shared" si="11"/>
        <v>0</v>
      </c>
      <c r="E39" s="8">
        <f>SUM(F32:F39)</f>
        <v>2</v>
      </c>
      <c r="F39" s="8">
        <f t="shared" si="12"/>
        <v>1</v>
      </c>
      <c r="G39" s="496">
        <f>Sheet1!L11</f>
        <v>2</v>
      </c>
      <c r="H39" s="8">
        <f t="shared" si="9"/>
        <v>8</v>
      </c>
      <c r="I39" s="497">
        <f>Sheet1!I11</f>
        <v>3</v>
      </c>
      <c r="J39" s="8">
        <f t="shared" si="13"/>
        <v>0</v>
      </c>
      <c r="K39" s="8">
        <f>SUM(J32:J39)</f>
        <v>2</v>
      </c>
      <c r="L39" s="125">
        <f t="shared" si="14"/>
        <v>0</v>
      </c>
      <c r="O39"/>
      <c r="P39" s="131"/>
      <c r="Q39" s="258"/>
      <c r="R39" s="125">
        <f t="shared" si="15"/>
        <v>-1</v>
      </c>
      <c r="S39" s="8">
        <f>SUM(T32:T39)</f>
        <v>3</v>
      </c>
      <c r="T39" s="8">
        <f t="shared" si="16"/>
        <v>0</v>
      </c>
      <c r="U39" s="496">
        <f>Sheet1!O11</f>
        <v>4</v>
      </c>
      <c r="V39" s="8">
        <f t="shared" si="10"/>
        <v>8</v>
      </c>
      <c r="W39" s="497">
        <f>Sheet1!X11</f>
        <v>3</v>
      </c>
      <c r="X39" s="8">
        <f t="shared" si="17"/>
        <v>1</v>
      </c>
      <c r="Y39" s="8">
        <f>SUM(X32:X39)</f>
        <v>4</v>
      </c>
      <c r="Z39" s="125">
        <f t="shared" si="18"/>
        <v>1</v>
      </c>
      <c r="AA39" s="258"/>
    </row>
    <row r="40" spans="2:27" x14ac:dyDescent="0.25">
      <c r="B40" s="131"/>
      <c r="C40" s="207" t="s">
        <v>57</v>
      </c>
      <c r="D40" s="125">
        <f t="shared" si="11"/>
        <v>0</v>
      </c>
      <c r="E40" s="8">
        <f>SUM(F32:F40)</f>
        <v>2</v>
      </c>
      <c r="F40" s="8">
        <f t="shared" si="12"/>
        <v>0</v>
      </c>
      <c r="G40" s="496">
        <f>Sheet1!L12</f>
        <v>5</v>
      </c>
      <c r="H40" s="8">
        <f t="shared" si="9"/>
        <v>9</v>
      </c>
      <c r="I40" s="497">
        <f>Sheet1!I12</f>
        <v>5</v>
      </c>
      <c r="J40" s="8">
        <f t="shared" si="13"/>
        <v>0</v>
      </c>
      <c r="K40" s="8">
        <f>SUM(J32:J40)</f>
        <v>2</v>
      </c>
      <c r="L40" s="125">
        <f t="shared" si="14"/>
        <v>0</v>
      </c>
      <c r="M40" s="207" t="s">
        <v>57</v>
      </c>
      <c r="O40"/>
      <c r="P40" s="131"/>
      <c r="Q40" s="258" t="s">
        <v>57</v>
      </c>
      <c r="R40" s="125">
        <f t="shared" si="15"/>
        <v>-1</v>
      </c>
      <c r="S40" s="8">
        <f>SUM(T32:T40)</f>
        <v>3</v>
      </c>
      <c r="T40" s="8">
        <f t="shared" si="16"/>
        <v>0</v>
      </c>
      <c r="U40" s="496">
        <f>Sheet1!O12</f>
        <v>6</v>
      </c>
      <c r="V40" s="8">
        <f t="shared" si="10"/>
        <v>9</v>
      </c>
      <c r="W40" s="497">
        <f>Sheet1!X12</f>
        <v>6</v>
      </c>
      <c r="X40" s="8">
        <f t="shared" si="17"/>
        <v>0</v>
      </c>
      <c r="Y40" s="8">
        <f>SUM(X32:X40)</f>
        <v>4</v>
      </c>
      <c r="Z40" s="125">
        <f t="shared" si="18"/>
        <v>1</v>
      </c>
      <c r="AA40" s="258" t="s">
        <v>57</v>
      </c>
    </row>
    <row r="41" spans="2:27" x14ac:dyDescent="0.25">
      <c r="B41" s="131"/>
      <c r="C41" s="134" t="str">
        <f>IF(D41&gt;8,"WIN"," ")</f>
        <v xml:space="preserve"> </v>
      </c>
      <c r="D41" s="125">
        <f t="shared" si="11"/>
        <v>1</v>
      </c>
      <c r="E41" s="8">
        <f>SUM(F32:F41)</f>
        <v>3</v>
      </c>
      <c r="F41" s="8">
        <f t="shared" si="12"/>
        <v>1</v>
      </c>
      <c r="G41" s="496">
        <f>Sheet1!L14</f>
        <v>3</v>
      </c>
      <c r="H41" s="8">
        <f t="shared" si="9"/>
        <v>10</v>
      </c>
      <c r="I41" s="497">
        <f>Sheet1!I14</f>
        <v>4</v>
      </c>
      <c r="J41" s="8">
        <f t="shared" si="13"/>
        <v>0</v>
      </c>
      <c r="K41" s="8">
        <f>SUM(J32:J41)</f>
        <v>2</v>
      </c>
      <c r="L41" s="125">
        <f t="shared" si="14"/>
        <v>-1</v>
      </c>
      <c r="M41" s="136" t="str">
        <f>IF(L41&gt;8,"WIN"," ")</f>
        <v xml:space="preserve"> </v>
      </c>
      <c r="N41" s="213"/>
      <c r="O41"/>
      <c r="P41" s="131"/>
      <c r="Q41" s="134" t="str">
        <f>IF(R41&gt;8,"WIN"," ")</f>
        <v xml:space="preserve"> </v>
      </c>
      <c r="R41" s="125">
        <f t="shared" si="15"/>
        <v>0</v>
      </c>
      <c r="S41" s="8">
        <f>SUM(T32:T41)</f>
        <v>4</v>
      </c>
      <c r="T41" s="8">
        <f t="shared" si="16"/>
        <v>1</v>
      </c>
      <c r="U41" s="496">
        <f>Sheet1!O14</f>
        <v>5</v>
      </c>
      <c r="V41" s="8">
        <f t="shared" si="10"/>
        <v>10</v>
      </c>
      <c r="W41" s="497">
        <f>Sheet1!X14</f>
        <v>6</v>
      </c>
      <c r="X41" s="8">
        <f t="shared" si="17"/>
        <v>0</v>
      </c>
      <c r="Y41" s="8">
        <f>SUM(X32:X41)</f>
        <v>4</v>
      </c>
      <c r="Z41" s="125">
        <f t="shared" si="18"/>
        <v>0</v>
      </c>
      <c r="AA41" s="136" t="str">
        <f>IF(Z41&gt;8,"WIN"," ")</f>
        <v xml:space="preserve"> </v>
      </c>
    </row>
    <row r="42" spans="2:27" x14ac:dyDescent="0.25">
      <c r="C42" s="137" t="str">
        <f>IF(D42&gt;7,"WIN"," ")</f>
        <v xml:space="preserve"> </v>
      </c>
      <c r="D42" s="125">
        <f t="shared" si="11"/>
        <v>2</v>
      </c>
      <c r="E42" s="8">
        <f>SUM(F32:F42)</f>
        <v>4</v>
      </c>
      <c r="F42" s="8">
        <f t="shared" si="12"/>
        <v>1</v>
      </c>
      <c r="G42" s="496">
        <f>Sheet1!L15</f>
        <v>4</v>
      </c>
      <c r="H42" s="8">
        <f t="shared" si="9"/>
        <v>11</v>
      </c>
      <c r="I42" s="497">
        <f>Sheet1!I15</f>
        <v>6</v>
      </c>
      <c r="J42" s="8">
        <f t="shared" si="13"/>
        <v>0</v>
      </c>
      <c r="K42" s="8">
        <f>SUM(J32:J42)</f>
        <v>2</v>
      </c>
      <c r="L42" s="125">
        <f t="shared" si="14"/>
        <v>-2</v>
      </c>
      <c r="M42" s="138" t="str">
        <f>IF(L42&gt;7,"WIN"," ")</f>
        <v xml:space="preserve"> </v>
      </c>
      <c r="N42" s="213"/>
      <c r="O42"/>
      <c r="P42" s="258"/>
      <c r="Q42" s="137" t="str">
        <f>IF(R42&gt;7,"WIN"," ")</f>
        <v xml:space="preserve"> </v>
      </c>
      <c r="R42" s="125">
        <f t="shared" si="15"/>
        <v>0</v>
      </c>
      <c r="S42" s="8">
        <f>SUM(T32:T42)</f>
        <v>4</v>
      </c>
      <c r="T42" s="8">
        <f t="shared" si="16"/>
        <v>0</v>
      </c>
      <c r="U42" s="496">
        <f>Sheet1!O15</f>
        <v>4</v>
      </c>
      <c r="V42" s="8">
        <f t="shared" si="10"/>
        <v>11</v>
      </c>
      <c r="W42" s="497">
        <f>Sheet1!X15</f>
        <v>4</v>
      </c>
      <c r="X42" s="8">
        <f t="shared" si="17"/>
        <v>0</v>
      </c>
      <c r="Y42" s="8">
        <f>SUM(X32:X42)</f>
        <v>4</v>
      </c>
      <c r="Z42" s="125">
        <f t="shared" si="18"/>
        <v>0</v>
      </c>
      <c r="AA42" s="138" t="str">
        <f>IF(Z42&gt;7,"WIN"," ")</f>
        <v xml:space="preserve"> </v>
      </c>
    </row>
    <row r="43" spans="2:27" x14ac:dyDescent="0.25">
      <c r="C43" s="137" t="str">
        <f>IF(D43&gt;6,"WIN"," ")</f>
        <v xml:space="preserve"> </v>
      </c>
      <c r="D43" s="125">
        <f t="shared" si="11"/>
        <v>3</v>
      </c>
      <c r="E43" s="8">
        <f>SUM(F32:F43)</f>
        <v>5</v>
      </c>
      <c r="F43" s="8">
        <f t="shared" si="12"/>
        <v>1</v>
      </c>
      <c r="G43" s="496">
        <f>Sheet1!L16</f>
        <v>2</v>
      </c>
      <c r="H43" s="8">
        <f t="shared" si="9"/>
        <v>12</v>
      </c>
      <c r="I43" s="497">
        <f>Sheet1!I16</f>
        <v>3</v>
      </c>
      <c r="J43" s="8">
        <f t="shared" si="13"/>
        <v>0</v>
      </c>
      <c r="K43" s="8">
        <f>SUM(J32:J43)</f>
        <v>2</v>
      </c>
      <c r="L43" s="125">
        <f t="shared" si="14"/>
        <v>-3</v>
      </c>
      <c r="M43" s="138" t="str">
        <f>IF(L43&gt;6,"WIN"," ")</f>
        <v xml:space="preserve"> </v>
      </c>
      <c r="N43" s="213"/>
      <c r="O43"/>
      <c r="P43" s="258"/>
      <c r="Q43" s="137" t="str">
        <f>IF(R43&gt;6,"WIN"," ")</f>
        <v xml:space="preserve"> </v>
      </c>
      <c r="R43" s="125">
        <f t="shared" si="15"/>
        <v>1</v>
      </c>
      <c r="S43" s="8">
        <f>SUM(T32:T43)</f>
        <v>5</v>
      </c>
      <c r="T43" s="8">
        <f t="shared" si="16"/>
        <v>1</v>
      </c>
      <c r="U43" s="496">
        <f>Sheet1!O16</f>
        <v>2</v>
      </c>
      <c r="V43" s="8">
        <f t="shared" si="10"/>
        <v>12</v>
      </c>
      <c r="W43" s="497">
        <f>Sheet1!X16</f>
        <v>3</v>
      </c>
      <c r="X43" s="8">
        <f t="shared" si="17"/>
        <v>0</v>
      </c>
      <c r="Y43" s="8">
        <f>SUM(X32:X43)</f>
        <v>4</v>
      </c>
      <c r="Z43" s="125">
        <f t="shared" si="18"/>
        <v>-1</v>
      </c>
      <c r="AA43" s="138" t="str">
        <f>IF(Z43&gt;6,"WIN"," ")</f>
        <v xml:space="preserve"> </v>
      </c>
    </row>
    <row r="44" spans="2:27" x14ac:dyDescent="0.25">
      <c r="C44" s="137" t="str">
        <f>IF(D44&gt;5,"WIN"," ")</f>
        <v xml:space="preserve"> </v>
      </c>
      <c r="D44" s="125">
        <f t="shared" si="11"/>
        <v>3</v>
      </c>
      <c r="E44" s="8">
        <f>SUM(F32:F44)</f>
        <v>5</v>
      </c>
      <c r="F44" s="8">
        <f t="shared" si="12"/>
        <v>0</v>
      </c>
      <c r="G44" s="496">
        <f>Sheet1!L17</f>
        <v>4</v>
      </c>
      <c r="H44" s="8">
        <f t="shared" si="9"/>
        <v>13</v>
      </c>
      <c r="I44" s="497">
        <f>Sheet1!I17</f>
        <v>4</v>
      </c>
      <c r="J44" s="8">
        <f t="shared" si="13"/>
        <v>0</v>
      </c>
      <c r="K44" s="8">
        <f>SUM(J32:J44)</f>
        <v>2</v>
      </c>
      <c r="L44" s="125">
        <f t="shared" si="14"/>
        <v>-3</v>
      </c>
      <c r="M44" s="138" t="str">
        <f>IF(L44&gt;5,"WIN"," ")</f>
        <v xml:space="preserve"> </v>
      </c>
      <c r="N44" s="213"/>
      <c r="O44"/>
      <c r="P44" s="258"/>
      <c r="Q44" s="137" t="str">
        <f>IF(R44&gt;5,"WIN"," ")</f>
        <v xml:space="preserve"> </v>
      </c>
      <c r="R44" s="125">
        <f t="shared" si="15"/>
        <v>2</v>
      </c>
      <c r="S44" s="8">
        <f>SUM(T32:T44)</f>
        <v>6</v>
      </c>
      <c r="T44" s="8">
        <f t="shared" si="16"/>
        <v>1</v>
      </c>
      <c r="U44" s="496">
        <f>Sheet1!O17</f>
        <v>4</v>
      </c>
      <c r="V44" s="8">
        <f t="shared" si="10"/>
        <v>13</v>
      </c>
      <c r="W44" s="497">
        <f>Sheet1!X17</f>
        <v>5</v>
      </c>
      <c r="X44" s="8">
        <f t="shared" si="17"/>
        <v>0</v>
      </c>
      <c r="Y44" s="8">
        <f>SUM(X32:X44)</f>
        <v>4</v>
      </c>
      <c r="Z44" s="125">
        <f t="shared" si="18"/>
        <v>-2</v>
      </c>
      <c r="AA44" s="138" t="str">
        <f>IF(Z44&gt;5,"WIN"," ")</f>
        <v xml:space="preserve"> </v>
      </c>
    </row>
    <row r="45" spans="2:27" x14ac:dyDescent="0.25">
      <c r="C45" s="137" t="str">
        <f>IF(D45&gt;4,"WIN"," ")</f>
        <v xml:space="preserve"> </v>
      </c>
      <c r="D45" s="125">
        <f t="shared" si="11"/>
        <v>4</v>
      </c>
      <c r="E45" s="8">
        <f>SUM(F32:F45)</f>
        <v>6</v>
      </c>
      <c r="F45" s="8">
        <f t="shared" si="12"/>
        <v>1</v>
      </c>
      <c r="G45" s="496">
        <f>Sheet1!L18</f>
        <v>2</v>
      </c>
      <c r="H45" s="8">
        <f t="shared" si="9"/>
        <v>14</v>
      </c>
      <c r="I45" s="497">
        <f>Sheet1!I18</f>
        <v>4</v>
      </c>
      <c r="J45" s="8">
        <f t="shared" si="13"/>
        <v>0</v>
      </c>
      <c r="K45" s="8">
        <f>SUM(J32:J45)</f>
        <v>2</v>
      </c>
      <c r="L45" s="125">
        <f t="shared" si="14"/>
        <v>-4</v>
      </c>
      <c r="M45" s="138" t="str">
        <f>IF(L45&gt;4,"WIN"," ")</f>
        <v xml:space="preserve"> </v>
      </c>
      <c r="N45" s="213"/>
      <c r="O45"/>
      <c r="P45" s="258"/>
      <c r="Q45" s="137" t="str">
        <f>IF(R45&gt;4,"WIN"," ")</f>
        <v xml:space="preserve"> </v>
      </c>
      <c r="R45" s="125">
        <f t="shared" si="15"/>
        <v>1</v>
      </c>
      <c r="S45" s="8">
        <f>SUM(T32:T45)</f>
        <v>6</v>
      </c>
      <c r="T45" s="8">
        <f t="shared" si="16"/>
        <v>0</v>
      </c>
      <c r="U45" s="496">
        <f>Sheet1!O18</f>
        <v>3</v>
      </c>
      <c r="V45" s="8">
        <f t="shared" si="10"/>
        <v>14</v>
      </c>
      <c r="W45" s="497">
        <f>Sheet1!X18</f>
        <v>2</v>
      </c>
      <c r="X45" s="8">
        <f t="shared" si="17"/>
        <v>1</v>
      </c>
      <c r="Y45" s="8">
        <f>SUM(X32:X45)</f>
        <v>5</v>
      </c>
      <c r="Z45" s="125">
        <f t="shared" si="18"/>
        <v>-1</v>
      </c>
      <c r="AA45" s="138" t="str">
        <f>IF(Z45&gt;4,"WIN"," ")</f>
        <v xml:space="preserve"> </v>
      </c>
    </row>
    <row r="46" spans="2:27" x14ac:dyDescent="0.25">
      <c r="C46" s="137" t="str">
        <f>IF(D46&gt;3,"WIN"," ")</f>
        <v>WIN</v>
      </c>
      <c r="D46" s="125">
        <f t="shared" si="11"/>
        <v>5</v>
      </c>
      <c r="E46" s="8">
        <f>SUM(F32:F46)</f>
        <v>7</v>
      </c>
      <c r="F46" s="8">
        <f t="shared" si="12"/>
        <v>1</v>
      </c>
      <c r="G46" s="496">
        <f>Sheet1!L19</f>
        <v>5</v>
      </c>
      <c r="H46" s="8">
        <f t="shared" si="9"/>
        <v>15</v>
      </c>
      <c r="I46" s="497">
        <f>Sheet1!I19</f>
        <v>6</v>
      </c>
      <c r="J46" s="8">
        <f t="shared" si="13"/>
        <v>0</v>
      </c>
      <c r="K46" s="8">
        <f>SUM(J32:J46)</f>
        <v>2</v>
      </c>
      <c r="L46" s="125">
        <f t="shared" si="14"/>
        <v>-5</v>
      </c>
      <c r="M46" s="138" t="str">
        <f>IF(L46&gt;3,"WIN"," ")</f>
        <v xml:space="preserve"> </v>
      </c>
      <c r="N46" s="213"/>
      <c r="O46"/>
      <c r="P46" s="258"/>
      <c r="Q46" s="137" t="str">
        <f>IF(R46&gt;3,"WIN"," ")</f>
        <v xml:space="preserve"> </v>
      </c>
      <c r="R46" s="125">
        <f t="shared" si="15"/>
        <v>2</v>
      </c>
      <c r="S46" s="8">
        <f>SUM(T32:T46)</f>
        <v>7</v>
      </c>
      <c r="T46" s="8">
        <f t="shared" si="16"/>
        <v>1</v>
      </c>
      <c r="U46" s="496">
        <f>Sheet1!O19</f>
        <v>5</v>
      </c>
      <c r="V46" s="8">
        <f t="shared" si="10"/>
        <v>15</v>
      </c>
      <c r="W46" s="497">
        <f>Sheet1!X19</f>
        <v>6</v>
      </c>
      <c r="X46" s="8">
        <f t="shared" si="17"/>
        <v>0</v>
      </c>
      <c r="Y46" s="8">
        <f>SUM(X32:X46)</f>
        <v>5</v>
      </c>
      <c r="Z46" s="125">
        <f t="shared" si="18"/>
        <v>-2</v>
      </c>
      <c r="AA46" s="138" t="str">
        <f>IF(Z46&gt;3,"WIN"," ")</f>
        <v xml:space="preserve"> </v>
      </c>
    </row>
    <row r="47" spans="2:27" x14ac:dyDescent="0.25">
      <c r="C47" s="137" t="str">
        <f>IF(D47&gt;2,"WIN"," ")</f>
        <v>WIN</v>
      </c>
      <c r="D47" s="125">
        <f t="shared" si="11"/>
        <v>4</v>
      </c>
      <c r="E47" s="8">
        <f>SUM(F32:F47)</f>
        <v>7</v>
      </c>
      <c r="F47" s="8">
        <f t="shared" si="12"/>
        <v>0</v>
      </c>
      <c r="G47" s="496">
        <f>Sheet1!L20</f>
        <v>4</v>
      </c>
      <c r="H47" s="8">
        <f t="shared" si="9"/>
        <v>16</v>
      </c>
      <c r="I47" s="497">
        <f>Sheet1!I20</f>
        <v>2</v>
      </c>
      <c r="J47" s="8">
        <f t="shared" si="13"/>
        <v>1</v>
      </c>
      <c r="K47" s="8">
        <f>SUM(J32:J47)</f>
        <v>3</v>
      </c>
      <c r="L47" s="125">
        <f t="shared" si="14"/>
        <v>-4</v>
      </c>
      <c r="M47" s="138" t="str">
        <f>IF(L47&gt;2,"WIN"," ")</f>
        <v xml:space="preserve"> </v>
      </c>
      <c r="N47" s="213"/>
      <c r="O47"/>
      <c r="P47" s="258"/>
      <c r="Q47" s="137" t="str">
        <f>IF(R47&gt;2,"WIN"," ")</f>
        <v xml:space="preserve"> </v>
      </c>
      <c r="R47" s="125">
        <f t="shared" si="15"/>
        <v>1</v>
      </c>
      <c r="S47" s="8">
        <f>SUM(T32:T47)</f>
        <v>7</v>
      </c>
      <c r="T47" s="8">
        <f t="shared" si="16"/>
        <v>0</v>
      </c>
      <c r="U47" s="496">
        <f>Sheet1!O20</f>
        <v>3</v>
      </c>
      <c r="V47" s="8">
        <f t="shared" si="10"/>
        <v>16</v>
      </c>
      <c r="W47" s="497">
        <f>Sheet1!X20</f>
        <v>2</v>
      </c>
      <c r="X47" s="8">
        <f t="shared" si="17"/>
        <v>1</v>
      </c>
      <c r="Y47" s="8">
        <f>SUM(X32:X47)</f>
        <v>6</v>
      </c>
      <c r="Z47" s="125">
        <f t="shared" si="18"/>
        <v>-1</v>
      </c>
      <c r="AA47" s="138" t="str">
        <f>IF(Z47&gt;2,"WIN"," ")</f>
        <v xml:space="preserve"> </v>
      </c>
    </row>
    <row r="48" spans="2:27" x14ac:dyDescent="0.25">
      <c r="C48" s="137" t="str">
        <f>IF(D48&gt;1,"WIN"," ")</f>
        <v>WIN</v>
      </c>
      <c r="D48" s="125">
        <f t="shared" si="11"/>
        <v>3</v>
      </c>
      <c r="E48" s="8">
        <f>SUM(F32:F48)</f>
        <v>7</v>
      </c>
      <c r="F48" s="8">
        <f t="shared" si="12"/>
        <v>0</v>
      </c>
      <c r="G48" s="496">
        <f>Sheet1!L21</f>
        <v>3</v>
      </c>
      <c r="H48" s="8">
        <f t="shared" si="9"/>
        <v>17</v>
      </c>
      <c r="I48" s="497">
        <f>Sheet1!I21</f>
        <v>2</v>
      </c>
      <c r="J48" s="8">
        <f t="shared" si="13"/>
        <v>1</v>
      </c>
      <c r="K48" s="8">
        <f>SUM(J32:J48)</f>
        <v>4</v>
      </c>
      <c r="L48" s="125">
        <f t="shared" si="14"/>
        <v>-3</v>
      </c>
      <c r="M48" s="138" t="str">
        <f>IF(L48&gt;1,"WIN"," ")</f>
        <v xml:space="preserve"> </v>
      </c>
      <c r="N48" s="213"/>
      <c r="O48"/>
      <c r="P48" s="258"/>
      <c r="Q48" s="137" t="str">
        <f>IF(R48&gt;1,"WIN"," ")</f>
        <v xml:space="preserve"> </v>
      </c>
      <c r="R48" s="125">
        <f t="shared" si="15"/>
        <v>0</v>
      </c>
      <c r="S48" s="8">
        <f>SUM(T32:T48)</f>
        <v>7</v>
      </c>
      <c r="T48" s="8">
        <f t="shared" si="16"/>
        <v>0</v>
      </c>
      <c r="U48" s="496">
        <f>Sheet1!O21</f>
        <v>4</v>
      </c>
      <c r="V48" s="8">
        <f t="shared" si="10"/>
        <v>17</v>
      </c>
      <c r="W48" s="497">
        <f>Sheet1!X21</f>
        <v>2</v>
      </c>
      <c r="X48" s="8">
        <f t="shared" si="17"/>
        <v>1</v>
      </c>
      <c r="Y48" s="8">
        <f>SUM(X32:X48)</f>
        <v>7</v>
      </c>
      <c r="Z48" s="125">
        <f t="shared" si="18"/>
        <v>0</v>
      </c>
      <c r="AA48" s="138" t="str">
        <f>IF(Z48&gt;1,"WIN"," ")</f>
        <v xml:space="preserve"> </v>
      </c>
    </row>
    <row r="49" spans="2:27" x14ac:dyDescent="0.25">
      <c r="C49" s="139" t="str">
        <f>IF(D49&gt;0,"WIN"," ")</f>
        <v>WIN</v>
      </c>
      <c r="D49" s="125">
        <f t="shared" si="11"/>
        <v>2</v>
      </c>
      <c r="E49" s="8">
        <f>SUM(F32:F49)</f>
        <v>7</v>
      </c>
      <c r="F49" s="8">
        <f t="shared" si="12"/>
        <v>0</v>
      </c>
      <c r="G49" s="496">
        <f>Sheet1!L22</f>
        <v>5</v>
      </c>
      <c r="H49" s="8">
        <f t="shared" si="9"/>
        <v>18</v>
      </c>
      <c r="I49" s="497">
        <f>Sheet1!I22</f>
        <v>4</v>
      </c>
      <c r="J49" s="8">
        <f t="shared" si="13"/>
        <v>1</v>
      </c>
      <c r="K49" s="8">
        <f>SUM(J32:J49)</f>
        <v>5</v>
      </c>
      <c r="L49" s="125">
        <f t="shared" si="14"/>
        <v>-2</v>
      </c>
      <c r="M49" s="140" t="str">
        <f>IF(L49&gt;0,"WIN"," ")</f>
        <v xml:space="preserve"> </v>
      </c>
      <c r="N49" s="213"/>
      <c r="O49"/>
      <c r="P49" s="258"/>
      <c r="Q49" s="139" t="str">
        <f>IF(R49&gt;0,"WIN"," ")</f>
        <v xml:space="preserve"> </v>
      </c>
      <c r="R49" s="125">
        <f t="shared" si="15"/>
        <v>-1</v>
      </c>
      <c r="S49" s="8">
        <f>SUM(T32:T49)</f>
        <v>7</v>
      </c>
      <c r="T49" s="8">
        <f t="shared" si="16"/>
        <v>0</v>
      </c>
      <c r="U49" s="496">
        <f>Sheet1!O22</f>
        <v>6</v>
      </c>
      <c r="V49" s="8">
        <f t="shared" si="10"/>
        <v>18</v>
      </c>
      <c r="W49" s="497">
        <f>Sheet1!X22</f>
        <v>5</v>
      </c>
      <c r="X49" s="8">
        <f t="shared" si="17"/>
        <v>1</v>
      </c>
      <c r="Y49" s="8">
        <f>SUM(X32:X49)</f>
        <v>8</v>
      </c>
      <c r="Z49" s="125">
        <f t="shared" si="18"/>
        <v>1</v>
      </c>
      <c r="AA49" s="140" t="str">
        <f>IF(Z49&gt;0,"WIN"," ")</f>
        <v>WIN</v>
      </c>
    </row>
    <row r="50" spans="2:27" x14ac:dyDescent="0.25">
      <c r="C50" s="207">
        <f>IF(C49="WIN",1,0)</f>
        <v>1</v>
      </c>
      <c r="M50" s="207">
        <f>IF(M49="WIN",1,0)</f>
        <v>0</v>
      </c>
      <c r="O50"/>
      <c r="P50" s="258"/>
      <c r="Q50" s="258">
        <f>IF(Q49="WIN",1,0)</f>
        <v>0</v>
      </c>
      <c r="R50" s="258"/>
      <c r="S50" s="258"/>
      <c r="T50" s="258"/>
      <c r="U50" s="258"/>
      <c r="V50" s="258"/>
      <c r="W50" s="258"/>
      <c r="X50" s="258"/>
      <c r="Y50" s="258"/>
      <c r="Z50" s="258"/>
      <c r="AA50" s="258">
        <f>IF(AA49="WIN",1,0)</f>
        <v>1</v>
      </c>
    </row>
    <row r="51" spans="2:27" ht="31.5" x14ac:dyDescent="0.25">
      <c r="C51" s="207">
        <f>IF(D49=L49,0.5,0)</f>
        <v>0</v>
      </c>
      <c r="F51" s="125">
        <f>SUM(C50:C51)</f>
        <v>1</v>
      </c>
      <c r="G51" s="209" t="str">
        <f>G30</f>
        <v>Stewart &amp; Aaron</v>
      </c>
      <c r="I51" s="208" t="str">
        <f>I30</f>
        <v>Dermot &amp; Tom</v>
      </c>
      <c r="J51" s="125">
        <f>SUM(M50:M51)</f>
        <v>0</v>
      </c>
      <c r="M51" s="207">
        <f>C51</f>
        <v>0</v>
      </c>
      <c r="O51"/>
      <c r="P51" s="258"/>
      <c r="Q51" s="258">
        <f>IF(R49=Z49,0.5,0)</f>
        <v>0</v>
      </c>
      <c r="R51" s="258"/>
      <c r="S51" s="258"/>
      <c r="T51" s="125">
        <f>SUM(Q50:Q51)</f>
        <v>0</v>
      </c>
      <c r="U51" s="209" t="str">
        <f>U30</f>
        <v>Neil &amp; RichB</v>
      </c>
      <c r="V51" s="258"/>
      <c r="W51" s="208" t="str">
        <f>W30</f>
        <v>RichM &amp; Sanj</v>
      </c>
      <c r="X51" s="125">
        <f>SUM(AA50:AA51)</f>
        <v>1</v>
      </c>
      <c r="Y51" s="258"/>
      <c r="Z51" s="258"/>
      <c r="AA51" s="258">
        <f>Q51</f>
        <v>0</v>
      </c>
    </row>
    <row r="53" spans="2:27" x14ac:dyDescent="0.25">
      <c r="B53" s="371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4"/>
      <c r="AA53" s="374"/>
    </row>
    <row r="54" spans="2:27" x14ac:dyDescent="0.25">
      <c r="B54" s="371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74"/>
      <c r="AA54" s="74"/>
    </row>
    <row r="55" spans="2:27" ht="21" x14ac:dyDescent="0.35">
      <c r="B55" s="371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376" t="s">
        <v>173</v>
      </c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74"/>
      <c r="AA55" s="74"/>
    </row>
    <row r="56" spans="2:27" s="67" customFormat="1" x14ac:dyDescent="0.25"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74"/>
      <c r="AA56" s="74"/>
    </row>
    <row r="57" spans="2:27" ht="18.75" x14ac:dyDescent="0.3">
      <c r="C57" s="133" t="s">
        <v>68</v>
      </c>
      <c r="D57" s="133" t="s">
        <v>67</v>
      </c>
      <c r="E57" s="133" t="s">
        <v>66</v>
      </c>
      <c r="F57" s="133" t="s">
        <v>65</v>
      </c>
      <c r="G57" s="133" t="s">
        <v>64</v>
      </c>
      <c r="H57" s="133" t="s">
        <v>63</v>
      </c>
      <c r="I57" s="133" t="s">
        <v>62</v>
      </c>
      <c r="J57" s="133" t="s">
        <v>61</v>
      </c>
      <c r="K57" s="133" t="s">
        <v>60</v>
      </c>
      <c r="L57" s="207" t="s">
        <v>8</v>
      </c>
      <c r="M57" s="214" t="s">
        <v>186</v>
      </c>
      <c r="O57" s="214" t="s">
        <v>187</v>
      </c>
      <c r="P57" s="207" t="s">
        <v>8</v>
      </c>
      <c r="Q57" s="133" t="s">
        <v>60</v>
      </c>
      <c r="R57" s="133" t="s">
        <v>61</v>
      </c>
      <c r="S57" s="133" t="s">
        <v>62</v>
      </c>
      <c r="T57" s="133" t="s">
        <v>63</v>
      </c>
      <c r="U57" s="133" t="s">
        <v>64</v>
      </c>
      <c r="V57" s="133" t="s">
        <v>65</v>
      </c>
      <c r="W57" s="133" t="s">
        <v>66</v>
      </c>
      <c r="X57" s="133" t="s">
        <v>67</v>
      </c>
      <c r="Y57" s="133" t="s">
        <v>68</v>
      </c>
    </row>
    <row r="58" spans="2:27" ht="32.25" x14ac:dyDescent="0.3">
      <c r="B58" s="126" t="s">
        <v>8</v>
      </c>
      <c r="C58" s="148" t="str">
        <f>IF(C24="WIN", "WIN"," ")</f>
        <v xml:space="preserve"> </v>
      </c>
      <c r="D58" s="149" t="str">
        <f>IF(C23="WIN", "WIN"," ")</f>
        <v xml:space="preserve"> </v>
      </c>
      <c r="E58" s="150" t="str">
        <f>IF(C22="WIN", "WIN"," ")</f>
        <v xml:space="preserve"> </v>
      </c>
      <c r="F58" s="145" t="str">
        <f>IF(C21="WIN", "WIN"," ")</f>
        <v xml:space="preserve"> </v>
      </c>
      <c r="G58" s="146" t="str">
        <f>IF(C20="WIN", "WIN"," ")</f>
        <v xml:space="preserve"> </v>
      </c>
      <c r="H58" s="147" t="str">
        <f>IF(C19="WIN", "WIN"," ")</f>
        <v xml:space="preserve"> </v>
      </c>
      <c r="I58" s="151" t="str">
        <f>IF(C18="WIN", "WIN"," ")</f>
        <v xml:space="preserve"> </v>
      </c>
      <c r="J58" s="152" t="str">
        <f>IF(C17="WIN", "WIN"," ")</f>
        <v xml:space="preserve"> </v>
      </c>
      <c r="K58" s="153" t="str">
        <f>IF(C16="WIN", "WIN"," ")</f>
        <v xml:space="preserve"> </v>
      </c>
      <c r="L58" s="237">
        <v>1</v>
      </c>
      <c r="M58" s="211" t="str">
        <f>G5</f>
        <v>Steve &amp; Jeff</v>
      </c>
      <c r="N58" s="126" t="s">
        <v>51</v>
      </c>
      <c r="O58" s="210" t="str">
        <f>I5</f>
        <v>Brian &amp; Robin</v>
      </c>
      <c r="P58" s="237">
        <v>1</v>
      </c>
      <c r="Q58" s="153" t="str">
        <f>IF(M16="WIN", "WIN"," ")</f>
        <v xml:space="preserve"> </v>
      </c>
      <c r="R58" s="152" t="str">
        <f>IF(M17="WIN", "WIN"," ")</f>
        <v xml:space="preserve"> </v>
      </c>
      <c r="S58" s="151" t="str">
        <f>IF(M18="WIN", "WIN"," ")</f>
        <v xml:space="preserve"> </v>
      </c>
      <c r="T58" s="147" t="str">
        <f>IF(M19="WIN", "WIN"," ")</f>
        <v xml:space="preserve"> </v>
      </c>
      <c r="U58" s="146" t="str">
        <f>IF(M20="WIN", "WIN"," ")</f>
        <v xml:space="preserve"> </v>
      </c>
      <c r="V58" s="145" t="str">
        <f>IF(M21="WIN", "WIN"," ")</f>
        <v>WIN</v>
      </c>
      <c r="W58" s="150" t="str">
        <f>IF(M22="WIN", "WIN"," ")</f>
        <v>WIN</v>
      </c>
      <c r="X58" s="149" t="str">
        <f>IF(M23="WIN", "WIN"," ")</f>
        <v>WIN</v>
      </c>
      <c r="Y58" s="148" t="str">
        <f>IF(M24="WIN", "WIN"," ")</f>
        <v>WIN</v>
      </c>
    </row>
    <row r="59" spans="2:27" ht="32.25" x14ac:dyDescent="0.3">
      <c r="C59" s="148" t="str">
        <f>IF(Q24="WIN", "WIN"," ")</f>
        <v xml:space="preserve"> </v>
      </c>
      <c r="D59" s="149" t="str">
        <f>IF(Q23="WIN", "WIN"," ")</f>
        <v xml:space="preserve"> </v>
      </c>
      <c r="E59" s="150" t="str">
        <f>IF(Q22="WIN", "WIN"," ")</f>
        <v xml:space="preserve"> </v>
      </c>
      <c r="F59" s="145" t="str">
        <f>IF(Q21="WIN", "WIN"," ")</f>
        <v xml:space="preserve"> </v>
      </c>
      <c r="G59" s="146" t="str">
        <f>IF(Q20="WIN", "WIN"," ")</f>
        <v xml:space="preserve"> </v>
      </c>
      <c r="H59" s="147" t="str">
        <f>IF(Q19="WIN", "WIN"," ")</f>
        <v xml:space="preserve"> </v>
      </c>
      <c r="I59" s="151" t="str">
        <f>IF(Q18="WIN", "WIN"," ")</f>
        <v xml:space="preserve"> </v>
      </c>
      <c r="J59" s="152" t="str">
        <f>IF(Q17="WIN", "WIN"," ")</f>
        <v xml:space="preserve"> </v>
      </c>
      <c r="K59" s="153" t="str">
        <f>IF(Q16="WIN", "WIN"," ")</f>
        <v xml:space="preserve"> </v>
      </c>
      <c r="L59" s="237">
        <v>2</v>
      </c>
      <c r="M59" s="211" t="str">
        <f>U5</f>
        <v>Mike &amp; Derek</v>
      </c>
      <c r="N59" s="126" t="s">
        <v>51</v>
      </c>
      <c r="O59" s="210" t="str">
        <f>W5</f>
        <v>Phil &amp; Alan</v>
      </c>
      <c r="P59" s="237">
        <v>2</v>
      </c>
      <c r="Q59" s="153" t="str">
        <f>IF(AA16="WIN", "WIN"," ")</f>
        <v xml:space="preserve"> </v>
      </c>
      <c r="R59" s="152" t="str">
        <f>IF(AA17="WIN", "WIN"," ")</f>
        <v xml:space="preserve"> </v>
      </c>
      <c r="S59" s="151" t="str">
        <f>IF(AA18="WIN", "WIN"," ")</f>
        <v xml:space="preserve"> </v>
      </c>
      <c r="T59" s="147" t="str">
        <f>IF(AA19="WIN", "WIN"," ")</f>
        <v xml:space="preserve"> </v>
      </c>
      <c r="U59" s="146" t="str">
        <f>IF(AA20="WIN", "WIN"," ")</f>
        <v xml:space="preserve"> </v>
      </c>
      <c r="V59" s="145" t="str">
        <f>IF(AA21="WIN", "WIN"," ")</f>
        <v xml:space="preserve"> </v>
      </c>
      <c r="W59" s="150" t="str">
        <f>IF(AA22="WIN", "WIN"," ")</f>
        <v xml:space="preserve"> </v>
      </c>
      <c r="X59" s="149" t="str">
        <f>IF(AA23="WIN", "WIN"," ")</f>
        <v xml:space="preserve"> </v>
      </c>
      <c r="Y59" s="148" t="str">
        <f>IF(AA24="WIN", "WIN"," ")</f>
        <v xml:space="preserve"> </v>
      </c>
    </row>
    <row r="60" spans="2:27" ht="32.25" x14ac:dyDescent="0.3">
      <c r="C60" s="148" t="str">
        <f>IF(C49="WIN", "WIN"," ")</f>
        <v>WIN</v>
      </c>
      <c r="D60" s="149" t="str">
        <f>IF(C48="WIN", "WIN"," ")</f>
        <v>WIN</v>
      </c>
      <c r="E60" s="150" t="str">
        <f>IF(C47="WIN", "WIN"," ")</f>
        <v>WIN</v>
      </c>
      <c r="F60" s="145" t="str">
        <f>IF(C46="WIN", "WIN"," ")</f>
        <v>WIN</v>
      </c>
      <c r="G60" s="146" t="str">
        <f>IF(C45="WIN", "WIN"," ")</f>
        <v xml:space="preserve"> </v>
      </c>
      <c r="H60" s="147" t="str">
        <f>IF(C44="WIN", "WIN"," ")</f>
        <v xml:space="preserve"> </v>
      </c>
      <c r="I60" s="151" t="str">
        <f>IF(C43="WIN", "WIN"," ")</f>
        <v xml:space="preserve"> </v>
      </c>
      <c r="J60" s="152" t="str">
        <f>IF(C42="WIN", "WIN"," ")</f>
        <v xml:space="preserve"> </v>
      </c>
      <c r="K60" s="153" t="str">
        <f>IF(C41="WIN", "WIN"," ")</f>
        <v xml:space="preserve"> </v>
      </c>
      <c r="L60" s="237">
        <v>3</v>
      </c>
      <c r="M60" s="211" t="str">
        <f>G30</f>
        <v>Stewart &amp; Aaron</v>
      </c>
      <c r="N60" s="126" t="s">
        <v>51</v>
      </c>
      <c r="O60" s="210" t="str">
        <f>I30</f>
        <v>Dermot &amp; Tom</v>
      </c>
      <c r="P60" s="237">
        <v>3</v>
      </c>
      <c r="Q60" s="153" t="str">
        <f>IF(M41="WIN", "WIN"," ")</f>
        <v xml:space="preserve"> </v>
      </c>
      <c r="R60" s="152" t="str">
        <f>IF(M42="WIN", "WIN"," ")</f>
        <v xml:space="preserve"> </v>
      </c>
      <c r="S60" s="151" t="str">
        <f>IF(M43="WIN", "WIN"," ")</f>
        <v xml:space="preserve"> </v>
      </c>
      <c r="T60" s="147" t="str">
        <f>IF(M44="WIN", "WIN"," ")</f>
        <v xml:space="preserve"> </v>
      </c>
      <c r="U60" s="146" t="str">
        <f>IF(M45="WIN", "WIN"," ")</f>
        <v xml:space="preserve"> </v>
      </c>
      <c r="V60" s="145" t="str">
        <f>IF(M46="WIN", "WIN"," ")</f>
        <v xml:space="preserve"> </v>
      </c>
      <c r="W60" s="150" t="str">
        <f>IF(M47="WIN", "WIN"," ")</f>
        <v xml:space="preserve"> </v>
      </c>
      <c r="X60" s="149" t="str">
        <f>IF(M48="WIN", "WIN"," ")</f>
        <v xml:space="preserve"> </v>
      </c>
      <c r="Y60" s="148" t="str">
        <f>IF(M49="WIN", "WIN"," ")</f>
        <v xml:space="preserve"> </v>
      </c>
    </row>
    <row r="61" spans="2:27" ht="32.25" x14ac:dyDescent="0.3">
      <c r="B61" s="371"/>
      <c r="C61" s="148" t="str">
        <f>IF(Q49="WIN", "WIN"," ")</f>
        <v xml:space="preserve"> </v>
      </c>
      <c r="D61" s="149" t="str">
        <f>IF(Q48="WIN", "WIN"," ")</f>
        <v xml:space="preserve"> </v>
      </c>
      <c r="E61" s="150" t="str">
        <f>IF(Q47="WIN", "WIN"," ")</f>
        <v xml:space="preserve"> </v>
      </c>
      <c r="F61" s="145" t="str">
        <f>IF(Q46="WIN", "WIN"," ")</f>
        <v xml:space="preserve"> </v>
      </c>
      <c r="G61" s="146" t="str">
        <f>IF(Q45="WIN", "WIN"," ")</f>
        <v xml:space="preserve"> </v>
      </c>
      <c r="H61" s="147" t="str">
        <f>IF(Q44="WIN", "WIN"," ")</f>
        <v xml:space="preserve"> </v>
      </c>
      <c r="I61" s="151" t="str">
        <f>IF(Q43="WIN", "WIN"," ")</f>
        <v xml:space="preserve"> </v>
      </c>
      <c r="J61" s="152" t="str">
        <f>IF(Q42="WIN", "WIN"," ")</f>
        <v xml:space="preserve"> </v>
      </c>
      <c r="K61" s="153" t="str">
        <f>IF(Q41="WIN", "WIN"," ")</f>
        <v xml:space="preserve"> </v>
      </c>
      <c r="L61" s="237">
        <v>4</v>
      </c>
      <c r="M61" s="211" t="str">
        <f>U30</f>
        <v>Neil &amp; RichB</v>
      </c>
      <c r="N61" s="126" t="s">
        <v>51</v>
      </c>
      <c r="O61" s="210" t="str">
        <f>W30</f>
        <v>RichM &amp; Sanj</v>
      </c>
      <c r="P61" s="237">
        <v>4</v>
      </c>
      <c r="Q61" s="153" t="str">
        <f>IF(AA41="WIN", "WIN"," ")</f>
        <v xml:space="preserve"> </v>
      </c>
      <c r="R61" s="152" t="str">
        <f>IF(AA42="WIN", "WIN"," ")</f>
        <v xml:space="preserve"> </v>
      </c>
      <c r="S61" s="151" t="str">
        <f>IF(AA43="WIN", "WIN"," ")</f>
        <v xml:space="preserve"> </v>
      </c>
      <c r="T61" s="147" t="str">
        <f>IF(AA44="WIN", "WIN"," ")</f>
        <v xml:space="preserve"> </v>
      </c>
      <c r="U61" s="146" t="str">
        <f>IF(AA45="WIN", "WIN"," ")</f>
        <v xml:space="preserve"> </v>
      </c>
      <c r="V61" s="145" t="str">
        <f>IF(AA46="WIN", "WIN"," ")</f>
        <v xml:space="preserve"> </v>
      </c>
      <c r="W61" s="150" t="str">
        <f>IF(AA47="WIN", "WIN"," ")</f>
        <v xml:space="preserve"> </v>
      </c>
      <c r="X61" s="149" t="str">
        <f>IF(AA48="WIN", "WIN"," ")</f>
        <v xml:space="preserve"> </v>
      </c>
      <c r="Y61" s="148" t="str">
        <f>IF(AA49="WIN", "WIN"," ")</f>
        <v>WIN</v>
      </c>
    </row>
    <row r="62" spans="2:27" s="26" customFormat="1" ht="18.75" x14ac:dyDescent="0.3">
      <c r="B62" s="312"/>
      <c r="C62" s="377" t="s">
        <v>8</v>
      </c>
      <c r="D62" s="377">
        <v>1</v>
      </c>
      <c r="E62" s="377"/>
      <c r="F62" s="378">
        <v>2</v>
      </c>
      <c r="G62" s="378"/>
      <c r="H62" s="378">
        <v>3</v>
      </c>
      <c r="I62" s="379"/>
      <c r="J62" s="379">
        <v>4</v>
      </c>
      <c r="K62" s="379"/>
      <c r="L62" s="380"/>
      <c r="M62" s="377"/>
      <c r="N62" s="380"/>
      <c r="O62" s="348"/>
      <c r="P62" s="380"/>
      <c r="Q62" s="379">
        <v>1</v>
      </c>
      <c r="R62" s="379"/>
      <c r="S62" s="379">
        <v>2</v>
      </c>
      <c r="T62" s="378"/>
      <c r="U62" s="378">
        <v>3</v>
      </c>
      <c r="V62" s="378"/>
      <c r="W62" s="377">
        <v>4</v>
      </c>
      <c r="X62" s="377"/>
      <c r="Y62" s="377"/>
    </row>
    <row r="63" spans="2:27" ht="15.75" x14ac:dyDescent="0.25">
      <c r="C63" s="142" t="s">
        <v>8</v>
      </c>
      <c r="D63" s="706" t="str">
        <f>M58</f>
        <v>Steve &amp; Jeff</v>
      </c>
      <c r="E63" s="707"/>
      <c r="F63" s="706" t="str">
        <f>M59</f>
        <v>Mike &amp; Derek</v>
      </c>
      <c r="G63" s="707"/>
      <c r="H63" s="706" t="str">
        <f>M60</f>
        <v>Stewart &amp; Aaron</v>
      </c>
      <c r="I63" s="709"/>
      <c r="J63" s="706" t="str">
        <f>M61</f>
        <v>Neil &amp; RichB</v>
      </c>
      <c r="K63" s="709"/>
      <c r="L63" s="126" t="s">
        <v>8</v>
      </c>
      <c r="M63" s="214" t="s">
        <v>186</v>
      </c>
      <c r="N63" s="258"/>
      <c r="O63" s="214" t="s">
        <v>187</v>
      </c>
      <c r="P63" s="126"/>
      <c r="Q63" s="711" t="str">
        <f>O58</f>
        <v>Brian &amp; Robin</v>
      </c>
      <c r="R63" s="712"/>
      <c r="S63" s="711" t="str">
        <f>O59</f>
        <v>Phil &amp; Alan</v>
      </c>
      <c r="T63" s="712"/>
      <c r="U63" s="711" t="str">
        <f>O60</f>
        <v>Dermot &amp; Tom</v>
      </c>
      <c r="V63" s="712"/>
      <c r="W63" s="702" t="str">
        <f>O61</f>
        <v>RichM &amp; Sanj</v>
      </c>
      <c r="X63" s="703"/>
      <c r="Y63" s="142"/>
    </row>
    <row r="64" spans="2:27" ht="18.75" x14ac:dyDescent="0.3">
      <c r="C64" s="142"/>
      <c r="D64" s="704">
        <f>F26</f>
        <v>0</v>
      </c>
      <c r="E64" s="707"/>
      <c r="F64" s="704">
        <f>T26</f>
        <v>0.5</v>
      </c>
      <c r="G64" s="707"/>
      <c r="H64" s="704">
        <f>F51</f>
        <v>1</v>
      </c>
      <c r="I64" s="713"/>
      <c r="J64" s="708">
        <f>T51</f>
        <v>0</v>
      </c>
      <c r="K64" s="705"/>
      <c r="L64" s="171"/>
      <c r="M64" s="163">
        <f>SUM(D64:K64)</f>
        <v>1.5</v>
      </c>
      <c r="N64" s="163"/>
      <c r="O64" s="163">
        <f>SUM(Q64:X64)</f>
        <v>2.5</v>
      </c>
      <c r="P64" s="171"/>
      <c r="Q64" s="704">
        <f>J26</f>
        <v>1</v>
      </c>
      <c r="R64" s="707"/>
      <c r="S64" s="704">
        <f>X26</f>
        <v>0.5</v>
      </c>
      <c r="T64" s="707"/>
      <c r="U64" s="710">
        <f>J51</f>
        <v>0</v>
      </c>
      <c r="V64" s="707"/>
      <c r="W64" s="704">
        <f>X51</f>
        <v>1</v>
      </c>
      <c r="X64" s="705"/>
      <c r="Y64" s="142"/>
    </row>
    <row r="65" spans="1:27" x14ac:dyDescent="0.25">
      <c r="B65" s="371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371"/>
      <c r="V65" s="371"/>
      <c r="W65" s="371"/>
      <c r="X65" s="371"/>
      <c r="Y65" s="371"/>
    </row>
    <row r="66" spans="1:27" x14ac:dyDescent="0.25">
      <c r="B66" s="371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4"/>
      <c r="AA66" s="374"/>
    </row>
    <row r="68" spans="1:27" ht="31.5" x14ac:dyDescent="0.5">
      <c r="A68" s="141"/>
      <c r="B68" s="141"/>
      <c r="C68" s="141"/>
      <c r="D68" s="141"/>
      <c r="E68" s="141"/>
      <c r="F68" s="141"/>
      <c r="G68" s="173" t="s">
        <v>185</v>
      </c>
      <c r="H68" s="141"/>
      <c r="I68" s="141"/>
      <c r="J68" s="141"/>
      <c r="K68" s="141"/>
      <c r="L68" s="141"/>
      <c r="M68" s="141"/>
      <c r="N68" s="141"/>
    </row>
    <row r="69" spans="1:27" ht="20.25" customHeight="1" x14ac:dyDescent="0.5">
      <c r="A69" s="126"/>
      <c r="B69" s="126"/>
      <c r="C69" s="126"/>
      <c r="D69" s="126"/>
      <c r="E69" s="126"/>
      <c r="F69" s="126"/>
      <c r="G69" s="375"/>
      <c r="H69" s="126"/>
      <c r="I69" s="126"/>
      <c r="J69" s="126"/>
      <c r="K69" s="126"/>
      <c r="L69" s="126"/>
      <c r="M69" s="126"/>
      <c r="N69" s="371"/>
      <c r="O69" s="371"/>
      <c r="P69" s="371"/>
      <c r="Q69" s="371"/>
      <c r="R69" s="371"/>
      <c r="S69" s="371"/>
      <c r="T69" s="371"/>
      <c r="U69" s="371"/>
      <c r="V69" s="371"/>
      <c r="W69" s="371"/>
      <c r="X69" s="371"/>
      <c r="Y69" s="371"/>
    </row>
    <row r="70" spans="1:27" x14ac:dyDescent="0.25">
      <c r="B70" s="371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4"/>
      <c r="AA70" s="374"/>
    </row>
    <row r="71" spans="1:27" x14ac:dyDescent="0.25">
      <c r="I71" s="312" t="s">
        <v>8</v>
      </c>
      <c r="S71" s="312" t="s">
        <v>8</v>
      </c>
      <c r="U71" s="312" t="s">
        <v>194</v>
      </c>
    </row>
    <row r="72" spans="1:27" s="271" customFormat="1" ht="26.25" x14ac:dyDescent="0.4">
      <c r="A72" s="272" t="s">
        <v>73</v>
      </c>
      <c r="B72" s="141"/>
      <c r="C72" s="258"/>
      <c r="D72" s="124" t="s">
        <v>55</v>
      </c>
      <c r="E72" s="258" t="s">
        <v>22</v>
      </c>
      <c r="F72" s="258" t="s">
        <v>0</v>
      </c>
      <c r="G72" s="129" t="str">
        <f>Sheet1!R29</f>
        <v>Neil</v>
      </c>
      <c r="H72" s="258" t="s">
        <v>51</v>
      </c>
      <c r="I72" s="130" t="str">
        <f>Sheet1!J29</f>
        <v>Derm</v>
      </c>
      <c r="J72" s="258" t="s">
        <v>0</v>
      </c>
      <c r="K72" s="258" t="s">
        <v>22</v>
      </c>
      <c r="L72" s="124" t="s">
        <v>55</v>
      </c>
      <c r="M72" s="258"/>
      <c r="N72" s="126"/>
      <c r="O72" s="258"/>
      <c r="P72" s="124" t="s">
        <v>55</v>
      </c>
      <c r="Q72" s="258" t="s">
        <v>22</v>
      </c>
      <c r="R72" s="258" t="s">
        <v>0</v>
      </c>
      <c r="S72" s="129" t="str">
        <f>Sheet1!P29</f>
        <v>Aaron</v>
      </c>
      <c r="T72" s="258" t="s">
        <v>51</v>
      </c>
      <c r="U72" s="130" t="str">
        <f>Sheet1!Z29</f>
        <v>Phil</v>
      </c>
      <c r="V72" s="258" t="s">
        <v>0</v>
      </c>
      <c r="W72" s="258" t="s">
        <v>22</v>
      </c>
      <c r="X72" s="124" t="s">
        <v>55</v>
      </c>
      <c r="Y72" s="258"/>
      <c r="Z72" s="272" t="s">
        <v>74</v>
      </c>
      <c r="AA72" s="273"/>
    </row>
    <row r="73" spans="1:27" x14ac:dyDescent="0.25">
      <c r="D73" s="124" t="s">
        <v>56</v>
      </c>
      <c r="E73" s="207" t="s">
        <v>54</v>
      </c>
      <c r="F73" s="207" t="s">
        <v>54</v>
      </c>
      <c r="G73" s="207" t="s">
        <v>53</v>
      </c>
      <c r="H73" s="207" t="s">
        <v>52</v>
      </c>
      <c r="I73" s="207" t="s">
        <v>53</v>
      </c>
      <c r="J73" s="207" t="s">
        <v>54</v>
      </c>
      <c r="K73" s="207" t="s">
        <v>54</v>
      </c>
      <c r="L73" s="124" t="s">
        <v>56</v>
      </c>
      <c r="N73" s="207" t="s">
        <v>8</v>
      </c>
      <c r="P73" s="124" t="s">
        <v>56</v>
      </c>
      <c r="Q73" s="207" t="s">
        <v>54</v>
      </c>
      <c r="R73" s="207" t="s">
        <v>54</v>
      </c>
      <c r="S73" s="207" t="s">
        <v>53</v>
      </c>
      <c r="T73" s="207" t="s">
        <v>52</v>
      </c>
      <c r="U73" s="207" t="s">
        <v>53</v>
      </c>
      <c r="V73" s="207" t="s">
        <v>54</v>
      </c>
      <c r="W73" s="207" t="s">
        <v>54</v>
      </c>
      <c r="X73" s="124" t="s">
        <v>56</v>
      </c>
    </row>
    <row r="74" spans="1:27" x14ac:dyDescent="0.25">
      <c r="D74" s="125">
        <f>E74-K74</f>
        <v>-1</v>
      </c>
      <c r="E74" s="8">
        <f>F74</f>
        <v>0</v>
      </c>
      <c r="F74" s="8">
        <f>IF(G74&lt;I74,1,0)</f>
        <v>0</v>
      </c>
      <c r="G74" s="496">
        <f>Sheet1!R30</f>
        <v>6</v>
      </c>
      <c r="H74" s="8">
        <f t="shared" ref="H74:H91" si="19">H7</f>
        <v>1</v>
      </c>
      <c r="I74" s="497">
        <f>Sheet1!J30</f>
        <v>4</v>
      </c>
      <c r="J74" s="8">
        <f>IF(I74&lt;G74,1,0)</f>
        <v>1</v>
      </c>
      <c r="K74" s="8">
        <f>J74</f>
        <v>1</v>
      </c>
      <c r="L74" s="125">
        <f>K74-E74</f>
        <v>1</v>
      </c>
      <c r="N74" s="552" t="s">
        <v>8</v>
      </c>
      <c r="P74" s="125">
        <f>Q74-W74</f>
        <v>1</v>
      </c>
      <c r="Q74" s="8">
        <f>R74</f>
        <v>1</v>
      </c>
      <c r="R74" s="8">
        <f t="shared" ref="R74:R91" si="20">IF(S74&lt;U74,1,0)</f>
        <v>1</v>
      </c>
      <c r="S74" s="496">
        <f>Sheet1!P30</f>
        <v>5</v>
      </c>
      <c r="T74" s="8">
        <f t="shared" ref="T74:T91" si="21">H74</f>
        <v>1</v>
      </c>
      <c r="U74" s="497">
        <f>Sheet1!Z30</f>
        <v>7</v>
      </c>
      <c r="V74" s="8">
        <f t="shared" ref="V74:V91" si="22">IF(U74&lt;S74,1,0)</f>
        <v>0</v>
      </c>
      <c r="W74" s="8">
        <f>V74</f>
        <v>0</v>
      </c>
      <c r="X74" s="125">
        <f>W74-Q74</f>
        <v>-1</v>
      </c>
    </row>
    <row r="75" spans="1:27" x14ac:dyDescent="0.25">
      <c r="D75" s="125">
        <f t="shared" ref="D75:D91" si="23">E75-K75</f>
        <v>-1</v>
      </c>
      <c r="E75" s="8">
        <f>SUM(F74:F75)</f>
        <v>0</v>
      </c>
      <c r="F75" s="8">
        <f t="shared" ref="F75:F91" si="24">IF(G75&lt;I75,1,0)</f>
        <v>0</v>
      </c>
      <c r="G75" s="496">
        <f>Sheet1!R31</f>
        <v>4</v>
      </c>
      <c r="H75" s="8">
        <f t="shared" si="19"/>
        <v>2</v>
      </c>
      <c r="I75" s="497">
        <f>Sheet1!J31</f>
        <v>4</v>
      </c>
      <c r="J75" s="8">
        <f t="shared" ref="J75:J91" si="25">IF(I75&lt;G75,1,0)</f>
        <v>0</v>
      </c>
      <c r="K75" s="8">
        <f>SUM(J74:J75)</f>
        <v>1</v>
      </c>
      <c r="L75" s="125">
        <f t="shared" ref="L75:L91" si="26">K75-E75</f>
        <v>1</v>
      </c>
      <c r="N75" s="552" t="s">
        <v>8</v>
      </c>
      <c r="P75" s="125">
        <f t="shared" ref="P75:P91" si="27">Q75-W75</f>
        <v>0</v>
      </c>
      <c r="Q75" s="8">
        <f>SUM(R74:R75)</f>
        <v>1</v>
      </c>
      <c r="R75" s="8">
        <f t="shared" si="20"/>
        <v>0</v>
      </c>
      <c r="S75" s="496">
        <f>Sheet1!P31</f>
        <v>8</v>
      </c>
      <c r="T75" s="8">
        <f t="shared" si="21"/>
        <v>2</v>
      </c>
      <c r="U75" s="497">
        <f>Sheet1!Z31</f>
        <v>7</v>
      </c>
      <c r="V75" s="8">
        <f t="shared" si="22"/>
        <v>1</v>
      </c>
      <c r="W75" s="8">
        <f>SUM(V74:V75)</f>
        <v>1</v>
      </c>
      <c r="X75" s="125">
        <f t="shared" ref="X75:X91" si="28">W75-Q75</f>
        <v>0</v>
      </c>
    </row>
    <row r="76" spans="1:27" x14ac:dyDescent="0.25">
      <c r="D76" s="125">
        <f t="shared" si="23"/>
        <v>0</v>
      </c>
      <c r="E76" s="8">
        <f>SUM(F74:F76)</f>
        <v>1</v>
      </c>
      <c r="F76" s="8">
        <f t="shared" si="24"/>
        <v>1</v>
      </c>
      <c r="G76" s="496">
        <f>Sheet1!R32</f>
        <v>4</v>
      </c>
      <c r="H76" s="8">
        <f t="shared" si="19"/>
        <v>3</v>
      </c>
      <c r="I76" s="497">
        <f>Sheet1!J32</f>
        <v>5</v>
      </c>
      <c r="J76" s="8">
        <f t="shared" si="25"/>
        <v>0</v>
      </c>
      <c r="K76" s="8">
        <f>SUM(J74:J76)</f>
        <v>1</v>
      </c>
      <c r="L76" s="125">
        <f t="shared" si="26"/>
        <v>0</v>
      </c>
      <c r="N76" s="552" t="s">
        <v>8</v>
      </c>
      <c r="P76" s="125">
        <f t="shared" si="27"/>
        <v>-1</v>
      </c>
      <c r="Q76" s="8">
        <f>SUM(R74:R76)</f>
        <v>1</v>
      </c>
      <c r="R76" s="8">
        <f t="shared" si="20"/>
        <v>0</v>
      </c>
      <c r="S76" s="496">
        <f>Sheet1!P32</f>
        <v>4</v>
      </c>
      <c r="T76" s="8">
        <f t="shared" si="21"/>
        <v>3</v>
      </c>
      <c r="U76" s="497">
        <f>Sheet1!Z32</f>
        <v>3</v>
      </c>
      <c r="V76" s="8">
        <f t="shared" si="22"/>
        <v>1</v>
      </c>
      <c r="W76" s="8">
        <f>SUM(V74:V76)</f>
        <v>2</v>
      </c>
      <c r="X76" s="125">
        <f t="shared" si="28"/>
        <v>1</v>
      </c>
    </row>
    <row r="77" spans="1:27" x14ac:dyDescent="0.25">
      <c r="D77" s="125">
        <f t="shared" si="23"/>
        <v>1</v>
      </c>
      <c r="E77" s="8">
        <f>SUM(F74:F77)</f>
        <v>2</v>
      </c>
      <c r="F77" s="8">
        <f t="shared" si="24"/>
        <v>1</v>
      </c>
      <c r="G77" s="496">
        <f>Sheet1!R33</f>
        <v>3</v>
      </c>
      <c r="H77" s="8">
        <f t="shared" si="19"/>
        <v>4</v>
      </c>
      <c r="I77" s="497">
        <f>Sheet1!J33</f>
        <v>5</v>
      </c>
      <c r="J77" s="8">
        <f t="shared" si="25"/>
        <v>0</v>
      </c>
      <c r="K77" s="8">
        <f>SUM(J74:J77)</f>
        <v>1</v>
      </c>
      <c r="L77" s="125">
        <f t="shared" si="26"/>
        <v>-1</v>
      </c>
      <c r="N77" s="207" t="s">
        <v>8</v>
      </c>
      <c r="P77" s="125">
        <f t="shared" si="27"/>
        <v>0</v>
      </c>
      <c r="Q77" s="8">
        <f>SUM(R74:R77)</f>
        <v>2</v>
      </c>
      <c r="R77" s="8">
        <f t="shared" si="20"/>
        <v>1</v>
      </c>
      <c r="S77" s="496">
        <f>Sheet1!P33</f>
        <v>4</v>
      </c>
      <c r="T77" s="8">
        <f t="shared" si="21"/>
        <v>4</v>
      </c>
      <c r="U77" s="497">
        <f>Sheet1!Z33</f>
        <v>5</v>
      </c>
      <c r="V77" s="8">
        <f t="shared" si="22"/>
        <v>0</v>
      </c>
      <c r="W77" s="8">
        <f>SUM(V74:V77)</f>
        <v>2</v>
      </c>
      <c r="X77" s="125">
        <f t="shared" si="28"/>
        <v>0</v>
      </c>
    </row>
    <row r="78" spans="1:27" x14ac:dyDescent="0.25">
      <c r="D78" s="125">
        <f t="shared" si="23"/>
        <v>0</v>
      </c>
      <c r="E78" s="8">
        <f>SUM(F74:F78)</f>
        <v>2</v>
      </c>
      <c r="F78" s="8">
        <f t="shared" si="24"/>
        <v>0</v>
      </c>
      <c r="G78" s="496">
        <f>Sheet1!R34</f>
        <v>5</v>
      </c>
      <c r="H78" s="8">
        <f t="shared" si="19"/>
        <v>5</v>
      </c>
      <c r="I78" s="497">
        <f>Sheet1!J34</f>
        <v>4</v>
      </c>
      <c r="J78" s="8">
        <f t="shared" si="25"/>
        <v>1</v>
      </c>
      <c r="K78" s="8">
        <f>SUM(J74:J78)</f>
        <v>2</v>
      </c>
      <c r="L78" s="125">
        <f t="shared" si="26"/>
        <v>0</v>
      </c>
      <c r="N78" s="207" t="s">
        <v>8</v>
      </c>
      <c r="P78" s="125">
        <f t="shared" si="27"/>
        <v>0</v>
      </c>
      <c r="Q78" s="8">
        <f>SUM(R74:R78)</f>
        <v>2</v>
      </c>
      <c r="R78" s="8">
        <f t="shared" si="20"/>
        <v>0</v>
      </c>
      <c r="S78" s="496">
        <f>Sheet1!P34</f>
        <v>5</v>
      </c>
      <c r="T78" s="8">
        <f t="shared" si="21"/>
        <v>5</v>
      </c>
      <c r="U78" s="497">
        <f>Sheet1!Z34</f>
        <v>5</v>
      </c>
      <c r="V78" s="8">
        <f t="shared" si="22"/>
        <v>0</v>
      </c>
      <c r="W78" s="8">
        <f>SUM(V74:V78)</f>
        <v>2</v>
      </c>
      <c r="X78" s="125">
        <f t="shared" si="28"/>
        <v>0</v>
      </c>
    </row>
    <row r="79" spans="1:27" x14ac:dyDescent="0.25">
      <c r="D79" s="125">
        <f t="shared" si="23"/>
        <v>-1</v>
      </c>
      <c r="E79" s="8">
        <f>SUM(F74:F79)</f>
        <v>2</v>
      </c>
      <c r="F79" s="8">
        <f t="shared" si="24"/>
        <v>0</v>
      </c>
      <c r="G79" s="496">
        <f>Sheet1!R35</f>
        <v>4</v>
      </c>
      <c r="H79" s="8">
        <f t="shared" si="19"/>
        <v>6</v>
      </c>
      <c r="I79" s="497">
        <f>Sheet1!J35</f>
        <v>2</v>
      </c>
      <c r="J79" s="8">
        <f t="shared" si="25"/>
        <v>1</v>
      </c>
      <c r="K79" s="8">
        <f>SUM(J74:J79)</f>
        <v>3</v>
      </c>
      <c r="L79" s="125">
        <f t="shared" si="26"/>
        <v>1</v>
      </c>
      <c r="N79" s="207" t="s">
        <v>8</v>
      </c>
      <c r="P79" s="125">
        <f t="shared" si="27"/>
        <v>-1</v>
      </c>
      <c r="Q79" s="8">
        <f>SUM(R74:R79)</f>
        <v>2</v>
      </c>
      <c r="R79" s="8">
        <f t="shared" si="20"/>
        <v>0</v>
      </c>
      <c r="S79" s="496">
        <f>Sheet1!P35</f>
        <v>5</v>
      </c>
      <c r="T79" s="8">
        <f t="shared" si="21"/>
        <v>6</v>
      </c>
      <c r="U79" s="497">
        <f>Sheet1!Z35</f>
        <v>3</v>
      </c>
      <c r="V79" s="8">
        <f t="shared" si="22"/>
        <v>1</v>
      </c>
      <c r="W79" s="8">
        <f>SUM(V74:V79)</f>
        <v>3</v>
      </c>
      <c r="X79" s="125">
        <f t="shared" si="28"/>
        <v>1</v>
      </c>
    </row>
    <row r="80" spans="1:27" x14ac:dyDescent="0.25">
      <c r="D80" s="125">
        <f t="shared" si="23"/>
        <v>0</v>
      </c>
      <c r="E80" s="8">
        <f>SUM(F74:F80)</f>
        <v>3</v>
      </c>
      <c r="F80" s="8">
        <f t="shared" si="24"/>
        <v>1</v>
      </c>
      <c r="G80" s="496">
        <f>Sheet1!R36</f>
        <v>3</v>
      </c>
      <c r="H80" s="8">
        <f t="shared" si="19"/>
        <v>7</v>
      </c>
      <c r="I80" s="497">
        <f>Sheet1!J36</f>
        <v>5</v>
      </c>
      <c r="J80" s="8">
        <f t="shared" si="25"/>
        <v>0</v>
      </c>
      <c r="K80" s="8">
        <f>SUM(J74:J80)</f>
        <v>3</v>
      </c>
      <c r="L80" s="125">
        <f t="shared" si="26"/>
        <v>0</v>
      </c>
      <c r="P80" s="125">
        <f t="shared" si="27"/>
        <v>-2</v>
      </c>
      <c r="Q80" s="8">
        <f>SUM(R74:R80)</f>
        <v>2</v>
      </c>
      <c r="R80" s="8">
        <f t="shared" si="20"/>
        <v>0</v>
      </c>
      <c r="S80" s="496">
        <f>Sheet1!P36</f>
        <v>5</v>
      </c>
      <c r="T80" s="8">
        <f t="shared" si="21"/>
        <v>7</v>
      </c>
      <c r="U80" s="497">
        <f>Sheet1!Z36</f>
        <v>4</v>
      </c>
      <c r="V80" s="8">
        <f t="shared" si="22"/>
        <v>1</v>
      </c>
      <c r="W80" s="8">
        <f>SUM(V74:V80)</f>
        <v>4</v>
      </c>
      <c r="X80" s="125">
        <f t="shared" si="28"/>
        <v>2</v>
      </c>
    </row>
    <row r="81" spans="2:25" x14ac:dyDescent="0.25">
      <c r="D81" s="125">
        <f t="shared" si="23"/>
        <v>1</v>
      </c>
      <c r="E81" s="8">
        <f>SUM(F74:F81)</f>
        <v>4</v>
      </c>
      <c r="F81" s="8">
        <f t="shared" si="24"/>
        <v>1</v>
      </c>
      <c r="G81" s="496">
        <f>Sheet1!R37</f>
        <v>2</v>
      </c>
      <c r="H81" s="8">
        <f t="shared" si="19"/>
        <v>8</v>
      </c>
      <c r="I81" s="497">
        <f>Sheet1!J37</f>
        <v>3</v>
      </c>
      <c r="J81" s="8">
        <f t="shared" si="25"/>
        <v>0</v>
      </c>
      <c r="K81" s="8">
        <f>SUM(J74:J81)</f>
        <v>3</v>
      </c>
      <c r="L81" s="125">
        <f t="shared" si="26"/>
        <v>-1</v>
      </c>
      <c r="P81" s="125">
        <f t="shared" si="27"/>
        <v>-1</v>
      </c>
      <c r="Q81" s="8">
        <f>SUM(R74:R81)</f>
        <v>3</v>
      </c>
      <c r="R81" s="8">
        <f t="shared" si="20"/>
        <v>1</v>
      </c>
      <c r="S81" s="496">
        <f>Sheet1!P37</f>
        <v>3</v>
      </c>
      <c r="T81" s="8">
        <f t="shared" si="21"/>
        <v>8</v>
      </c>
      <c r="U81" s="497">
        <f>Sheet1!Z37</f>
        <v>4</v>
      </c>
      <c r="V81" s="8">
        <f t="shared" si="22"/>
        <v>0</v>
      </c>
      <c r="W81" s="8">
        <f>SUM(V74:V81)</f>
        <v>4</v>
      </c>
      <c r="X81" s="125">
        <f t="shared" si="28"/>
        <v>1</v>
      </c>
    </row>
    <row r="82" spans="2:25" x14ac:dyDescent="0.25">
      <c r="C82" s="207" t="s">
        <v>57</v>
      </c>
      <c r="D82" s="125">
        <f t="shared" si="23"/>
        <v>2</v>
      </c>
      <c r="E82" s="8">
        <f>SUM(F74:F82)</f>
        <v>5</v>
      </c>
      <c r="F82" s="8">
        <f t="shared" si="24"/>
        <v>1</v>
      </c>
      <c r="G82" s="496">
        <f>Sheet1!R38</f>
        <v>2</v>
      </c>
      <c r="H82" s="8">
        <f t="shared" si="19"/>
        <v>9</v>
      </c>
      <c r="I82" s="497">
        <f>Sheet1!J38</f>
        <v>4</v>
      </c>
      <c r="J82" s="8">
        <f t="shared" si="25"/>
        <v>0</v>
      </c>
      <c r="K82" s="8">
        <f>SUM(J74:J82)</f>
        <v>3</v>
      </c>
      <c r="L82" s="125">
        <f t="shared" si="26"/>
        <v>-2</v>
      </c>
      <c r="M82" s="207" t="s">
        <v>57</v>
      </c>
      <c r="O82" s="207" t="s">
        <v>57</v>
      </c>
      <c r="P82" s="125">
        <f t="shared" si="27"/>
        <v>0</v>
      </c>
      <c r="Q82" s="8">
        <f>SUM(R74:R82)</f>
        <v>4</v>
      </c>
      <c r="R82" s="8">
        <f t="shared" si="20"/>
        <v>1</v>
      </c>
      <c r="S82" s="496">
        <f>Sheet1!P38</f>
        <v>3</v>
      </c>
      <c r="T82" s="8">
        <f t="shared" si="21"/>
        <v>9</v>
      </c>
      <c r="U82" s="497">
        <f>Sheet1!Z38</f>
        <v>6</v>
      </c>
      <c r="V82" s="8">
        <f t="shared" si="22"/>
        <v>0</v>
      </c>
      <c r="W82" s="8">
        <f>SUM(V74:V82)</f>
        <v>4</v>
      </c>
      <c r="X82" s="125">
        <f t="shared" si="28"/>
        <v>0</v>
      </c>
      <c r="Y82" s="207" t="s">
        <v>57</v>
      </c>
    </row>
    <row r="83" spans="2:25" x14ac:dyDescent="0.25">
      <c r="C83" s="134" t="str">
        <f>IF(D83&gt;8,"WIN"," ")</f>
        <v xml:space="preserve"> </v>
      </c>
      <c r="D83" s="125">
        <f t="shared" si="23"/>
        <v>1</v>
      </c>
      <c r="E83" s="8">
        <f>SUM(F74:F83)</f>
        <v>5</v>
      </c>
      <c r="F83" s="8">
        <f t="shared" si="24"/>
        <v>0</v>
      </c>
      <c r="G83" s="496">
        <f>Sheet1!R40</f>
        <v>7</v>
      </c>
      <c r="H83" s="8">
        <f t="shared" si="19"/>
        <v>10</v>
      </c>
      <c r="I83" s="497">
        <f>Sheet1!J40</f>
        <v>5</v>
      </c>
      <c r="J83" s="8">
        <f t="shared" si="25"/>
        <v>1</v>
      </c>
      <c r="K83" s="8">
        <f>SUM(J74:J83)</f>
        <v>4</v>
      </c>
      <c r="L83" s="125">
        <f t="shared" si="26"/>
        <v>-1</v>
      </c>
      <c r="M83" s="136" t="str">
        <f>IF(L83&gt;8,"WIN"," ")</f>
        <v xml:space="preserve"> </v>
      </c>
      <c r="N83" s="135"/>
      <c r="O83" s="134" t="str">
        <f>IF(P83&gt;8,"WIN"," ")</f>
        <v xml:space="preserve"> </v>
      </c>
      <c r="P83" s="125">
        <f t="shared" si="27"/>
        <v>-1</v>
      </c>
      <c r="Q83" s="8">
        <f>SUM(R74:R83)</f>
        <v>4</v>
      </c>
      <c r="R83" s="8">
        <f t="shared" si="20"/>
        <v>0</v>
      </c>
      <c r="S83" s="496">
        <f>Sheet1!P40</f>
        <v>7</v>
      </c>
      <c r="T83" s="8">
        <f t="shared" si="21"/>
        <v>10</v>
      </c>
      <c r="U83" s="497">
        <f>Sheet1!Z40</f>
        <v>4</v>
      </c>
      <c r="V83" s="8">
        <f t="shared" si="22"/>
        <v>1</v>
      </c>
      <c r="W83" s="8">
        <f>SUM(V74:V83)</f>
        <v>5</v>
      </c>
      <c r="X83" s="125">
        <f t="shared" si="28"/>
        <v>1</v>
      </c>
      <c r="Y83" s="136" t="str">
        <f>IF(X83&gt;8,"WIN"," ")</f>
        <v xml:space="preserve"> </v>
      </c>
    </row>
    <row r="84" spans="2:25" x14ac:dyDescent="0.25">
      <c r="C84" s="137" t="str">
        <f>IF(D84&gt;7,"WIN"," ")</f>
        <v xml:space="preserve"> </v>
      </c>
      <c r="D84" s="125">
        <f t="shared" si="23"/>
        <v>2</v>
      </c>
      <c r="E84" s="8">
        <f>SUM(F74:F84)</f>
        <v>6</v>
      </c>
      <c r="F84" s="8">
        <f t="shared" si="24"/>
        <v>1</v>
      </c>
      <c r="G84" s="496">
        <f>Sheet1!R41</f>
        <v>5</v>
      </c>
      <c r="H84" s="8">
        <f t="shared" si="19"/>
        <v>11</v>
      </c>
      <c r="I84" s="497">
        <f>Sheet1!J41</f>
        <v>7</v>
      </c>
      <c r="J84" s="8">
        <f t="shared" si="25"/>
        <v>0</v>
      </c>
      <c r="K84" s="8">
        <f>SUM(J74:J84)</f>
        <v>4</v>
      </c>
      <c r="L84" s="125">
        <f t="shared" si="26"/>
        <v>-2</v>
      </c>
      <c r="M84" s="138" t="str">
        <f>IF(L84&gt;7,"WIN"," ")</f>
        <v xml:space="preserve"> </v>
      </c>
      <c r="N84" s="135"/>
      <c r="O84" s="137" t="str">
        <f>IF(P84&gt;7,"WIN"," ")</f>
        <v xml:space="preserve"> </v>
      </c>
      <c r="P84" s="125">
        <f t="shared" si="27"/>
        <v>-2</v>
      </c>
      <c r="Q84" s="8">
        <f>SUM(R74:R84)</f>
        <v>4</v>
      </c>
      <c r="R84" s="8">
        <f t="shared" si="20"/>
        <v>0</v>
      </c>
      <c r="S84" s="496">
        <f>Sheet1!P41</f>
        <v>8</v>
      </c>
      <c r="T84" s="8">
        <f t="shared" si="21"/>
        <v>11</v>
      </c>
      <c r="U84" s="497">
        <f>Sheet1!Z41</f>
        <v>6</v>
      </c>
      <c r="V84" s="8">
        <f t="shared" si="22"/>
        <v>1</v>
      </c>
      <c r="W84" s="8">
        <f>SUM(V74:V84)</f>
        <v>6</v>
      </c>
      <c r="X84" s="125">
        <f t="shared" si="28"/>
        <v>2</v>
      </c>
      <c r="Y84" s="138" t="str">
        <f>IF(X84&gt;7,"WIN"," ")</f>
        <v xml:space="preserve"> </v>
      </c>
    </row>
    <row r="85" spans="2:25" x14ac:dyDescent="0.25">
      <c r="C85" s="137" t="str">
        <f>IF(D85&gt;6,"WIN"," ")</f>
        <v xml:space="preserve"> </v>
      </c>
      <c r="D85" s="125">
        <f t="shared" si="23"/>
        <v>2</v>
      </c>
      <c r="E85" s="8">
        <f>SUM(F74:F85)</f>
        <v>6</v>
      </c>
      <c r="F85" s="8">
        <f t="shared" si="24"/>
        <v>0</v>
      </c>
      <c r="G85" s="496">
        <f>Sheet1!R42</f>
        <v>5</v>
      </c>
      <c r="H85" s="8">
        <f t="shared" si="19"/>
        <v>12</v>
      </c>
      <c r="I85" s="497">
        <f>Sheet1!J42</f>
        <v>5</v>
      </c>
      <c r="J85" s="8">
        <f t="shared" si="25"/>
        <v>0</v>
      </c>
      <c r="K85" s="8">
        <f>SUM(J74:J85)</f>
        <v>4</v>
      </c>
      <c r="L85" s="125">
        <f t="shared" si="26"/>
        <v>-2</v>
      </c>
      <c r="M85" s="138" t="str">
        <f>IF(L85&gt;6,"WIN"," ")</f>
        <v xml:space="preserve"> </v>
      </c>
      <c r="N85" s="135"/>
      <c r="O85" s="137" t="str">
        <f>IF(P85&gt;6,"WIN"," ")</f>
        <v xml:space="preserve"> </v>
      </c>
      <c r="P85" s="125">
        <f t="shared" si="27"/>
        <v>-3</v>
      </c>
      <c r="Q85" s="8">
        <f>SUM(R74:R85)</f>
        <v>4</v>
      </c>
      <c r="R85" s="8">
        <f t="shared" si="20"/>
        <v>0</v>
      </c>
      <c r="S85" s="496">
        <f>Sheet1!P42</f>
        <v>6</v>
      </c>
      <c r="T85" s="8">
        <f t="shared" si="21"/>
        <v>12</v>
      </c>
      <c r="U85" s="497">
        <f>Sheet1!Z42</f>
        <v>3</v>
      </c>
      <c r="V85" s="8">
        <f t="shared" si="22"/>
        <v>1</v>
      </c>
      <c r="W85" s="8">
        <f>SUM(V74:V85)</f>
        <v>7</v>
      </c>
      <c r="X85" s="125">
        <f t="shared" si="28"/>
        <v>3</v>
      </c>
      <c r="Y85" s="138" t="str">
        <f>IF(X85&gt;6,"WIN"," ")</f>
        <v xml:space="preserve"> </v>
      </c>
    </row>
    <row r="86" spans="2:25" x14ac:dyDescent="0.25">
      <c r="C86" s="137" t="str">
        <f>IF(D86&gt;5,"WIN"," ")</f>
        <v xml:space="preserve"> </v>
      </c>
      <c r="D86" s="125">
        <f t="shared" si="23"/>
        <v>2</v>
      </c>
      <c r="E86" s="8">
        <f>SUM(F74:F86)</f>
        <v>6</v>
      </c>
      <c r="F86" s="8">
        <f t="shared" si="24"/>
        <v>0</v>
      </c>
      <c r="G86" s="496">
        <f>Sheet1!R43</f>
        <v>4</v>
      </c>
      <c r="H86" s="8">
        <f t="shared" si="19"/>
        <v>13</v>
      </c>
      <c r="I86" s="497">
        <f>Sheet1!J43</f>
        <v>4</v>
      </c>
      <c r="J86" s="8">
        <f t="shared" si="25"/>
        <v>0</v>
      </c>
      <c r="K86" s="8">
        <f>SUM(J74:J86)</f>
        <v>4</v>
      </c>
      <c r="L86" s="125">
        <f t="shared" si="26"/>
        <v>-2</v>
      </c>
      <c r="M86" s="138" t="str">
        <f>IF(L86&gt;5,"WIN"," ")</f>
        <v xml:space="preserve"> </v>
      </c>
      <c r="N86" s="135"/>
      <c r="O86" s="137" t="str">
        <f>IF(P86&gt;5,"WIN"," ")</f>
        <v xml:space="preserve"> </v>
      </c>
      <c r="P86" s="125">
        <f t="shared" si="27"/>
        <v>-2</v>
      </c>
      <c r="Q86" s="8">
        <f>SUM(R74:R86)</f>
        <v>5</v>
      </c>
      <c r="R86" s="8">
        <f t="shared" si="20"/>
        <v>1</v>
      </c>
      <c r="S86" s="496">
        <f>Sheet1!P43</f>
        <v>3</v>
      </c>
      <c r="T86" s="8">
        <f t="shared" si="21"/>
        <v>13</v>
      </c>
      <c r="U86" s="497">
        <f>Sheet1!Z43</f>
        <v>5</v>
      </c>
      <c r="V86" s="8">
        <f t="shared" si="22"/>
        <v>0</v>
      </c>
      <c r="W86" s="8">
        <f>SUM(V74:V86)</f>
        <v>7</v>
      </c>
      <c r="X86" s="125">
        <f t="shared" si="28"/>
        <v>2</v>
      </c>
      <c r="Y86" s="138" t="str">
        <f>IF(X86&gt;5,"WIN"," ")</f>
        <v xml:space="preserve"> </v>
      </c>
    </row>
    <row r="87" spans="2:25" x14ac:dyDescent="0.25">
      <c r="C87" s="137" t="str">
        <f>IF(D87&gt;4,"WIN"," ")</f>
        <v xml:space="preserve"> </v>
      </c>
      <c r="D87" s="125">
        <f t="shared" si="23"/>
        <v>1</v>
      </c>
      <c r="E87" s="8">
        <f>SUM(F74:F87)</f>
        <v>6</v>
      </c>
      <c r="F87" s="8">
        <f t="shared" si="24"/>
        <v>0</v>
      </c>
      <c r="G87" s="496">
        <f>Sheet1!R44</f>
        <v>3</v>
      </c>
      <c r="H87" s="8">
        <f t="shared" si="19"/>
        <v>14</v>
      </c>
      <c r="I87" s="497">
        <f>Sheet1!J44</f>
        <v>2</v>
      </c>
      <c r="J87" s="8">
        <f t="shared" si="25"/>
        <v>1</v>
      </c>
      <c r="K87" s="8">
        <f>SUM(J74:J87)</f>
        <v>5</v>
      </c>
      <c r="L87" s="125">
        <f t="shared" si="26"/>
        <v>-1</v>
      </c>
      <c r="M87" s="138" t="str">
        <f>IF(L87&gt;4,"WIN"," ")</f>
        <v xml:space="preserve"> </v>
      </c>
      <c r="N87" s="135"/>
      <c r="O87" s="137" t="str">
        <f>IF(P87&gt;4,"WIN"," ")</f>
        <v xml:space="preserve"> </v>
      </c>
      <c r="P87" s="125">
        <f t="shared" si="27"/>
        <v>-1</v>
      </c>
      <c r="Q87" s="8">
        <f>SUM(R74:R87)</f>
        <v>6</v>
      </c>
      <c r="R87" s="8">
        <f t="shared" si="20"/>
        <v>1</v>
      </c>
      <c r="S87" s="496">
        <f>Sheet1!P44</f>
        <v>3</v>
      </c>
      <c r="T87" s="8">
        <f t="shared" si="21"/>
        <v>14</v>
      </c>
      <c r="U87" s="497">
        <f>Sheet1!Z44</f>
        <v>4</v>
      </c>
      <c r="V87" s="8">
        <f t="shared" si="22"/>
        <v>0</v>
      </c>
      <c r="W87" s="8">
        <f>SUM(V74:V87)</f>
        <v>7</v>
      </c>
      <c r="X87" s="125">
        <f t="shared" si="28"/>
        <v>1</v>
      </c>
      <c r="Y87" s="138" t="str">
        <f>IF(X87&gt;4,"WIN"," ")</f>
        <v xml:space="preserve"> </v>
      </c>
    </row>
    <row r="88" spans="2:25" x14ac:dyDescent="0.25">
      <c r="C88" s="137" t="str">
        <f>IF(D88&gt;3,"WIN"," ")</f>
        <v xml:space="preserve"> </v>
      </c>
      <c r="D88" s="125">
        <f t="shared" si="23"/>
        <v>2</v>
      </c>
      <c r="E88" s="8">
        <f>SUM(F74:F88)</f>
        <v>7</v>
      </c>
      <c r="F88" s="8">
        <f t="shared" si="24"/>
        <v>1</v>
      </c>
      <c r="G88" s="496">
        <f>Sheet1!R45</f>
        <v>4</v>
      </c>
      <c r="H88" s="8">
        <f t="shared" si="19"/>
        <v>15</v>
      </c>
      <c r="I88" s="497">
        <f>Sheet1!J45</f>
        <v>5</v>
      </c>
      <c r="J88" s="8">
        <f t="shared" si="25"/>
        <v>0</v>
      </c>
      <c r="K88" s="8">
        <f>SUM(J74:J88)</f>
        <v>5</v>
      </c>
      <c r="L88" s="125">
        <f t="shared" si="26"/>
        <v>-2</v>
      </c>
      <c r="M88" s="138" t="str">
        <f>IF(L88&gt;3,"WIN"," ")</f>
        <v xml:space="preserve"> </v>
      </c>
      <c r="N88" s="135"/>
      <c r="O88" s="137" t="str">
        <f>IF(P88&gt;3,"WIN"," ")</f>
        <v xml:space="preserve"> </v>
      </c>
      <c r="P88" s="125">
        <f t="shared" si="27"/>
        <v>-1</v>
      </c>
      <c r="Q88" s="8">
        <f>SUM(R74:R88)</f>
        <v>6</v>
      </c>
      <c r="R88" s="8">
        <f t="shared" si="20"/>
        <v>0</v>
      </c>
      <c r="S88" s="496">
        <f>Sheet1!P45</f>
        <v>6</v>
      </c>
      <c r="T88" s="8">
        <f t="shared" si="21"/>
        <v>15</v>
      </c>
      <c r="U88" s="497">
        <f>Sheet1!Z45</f>
        <v>6</v>
      </c>
      <c r="V88" s="8">
        <f t="shared" si="22"/>
        <v>0</v>
      </c>
      <c r="W88" s="8">
        <f>SUM(V74:V88)</f>
        <v>7</v>
      </c>
      <c r="X88" s="125">
        <f t="shared" si="28"/>
        <v>1</v>
      </c>
      <c r="Y88" s="138" t="str">
        <f>IF(X88&gt;3,"WIN"," ")</f>
        <v xml:space="preserve"> </v>
      </c>
    </row>
    <row r="89" spans="2:25" x14ac:dyDescent="0.25">
      <c r="C89" s="137" t="str">
        <f>IF(D89&gt;2,"WIN"," ")</f>
        <v xml:space="preserve"> </v>
      </c>
      <c r="D89" s="125">
        <f t="shared" si="23"/>
        <v>1</v>
      </c>
      <c r="E89" s="8">
        <f>SUM(F74:F89)</f>
        <v>7</v>
      </c>
      <c r="F89" s="8">
        <f t="shared" si="24"/>
        <v>0</v>
      </c>
      <c r="G89" s="496">
        <f>Sheet1!R46</f>
        <v>5</v>
      </c>
      <c r="H89" s="8">
        <f t="shared" si="19"/>
        <v>16</v>
      </c>
      <c r="I89" s="497">
        <f>Sheet1!J46</f>
        <v>3</v>
      </c>
      <c r="J89" s="8">
        <f t="shared" si="25"/>
        <v>1</v>
      </c>
      <c r="K89" s="8">
        <f>SUM(J74:J89)</f>
        <v>6</v>
      </c>
      <c r="L89" s="125">
        <f t="shared" si="26"/>
        <v>-1</v>
      </c>
      <c r="M89" s="138" t="str">
        <f>IF(L89&gt;2,"WIN"," ")</f>
        <v xml:space="preserve"> </v>
      </c>
      <c r="N89" s="135"/>
      <c r="O89" s="137" t="str">
        <f>IF(P89&gt;2,"WIN"," ")</f>
        <v xml:space="preserve"> </v>
      </c>
      <c r="P89" s="125">
        <f t="shared" si="27"/>
        <v>0</v>
      </c>
      <c r="Q89" s="8">
        <f>SUM(R74:R89)</f>
        <v>7</v>
      </c>
      <c r="R89" s="8">
        <f t="shared" si="20"/>
        <v>1</v>
      </c>
      <c r="S89" s="496">
        <f>Sheet1!P46</f>
        <v>4</v>
      </c>
      <c r="T89" s="8">
        <f t="shared" si="21"/>
        <v>16</v>
      </c>
      <c r="U89" s="497">
        <f>Sheet1!Z46</f>
        <v>5</v>
      </c>
      <c r="V89" s="8">
        <f t="shared" si="22"/>
        <v>0</v>
      </c>
      <c r="W89" s="8">
        <f>SUM(V74:V89)</f>
        <v>7</v>
      </c>
      <c r="X89" s="125">
        <f t="shared" si="28"/>
        <v>0</v>
      </c>
      <c r="Y89" s="138" t="str">
        <f>IF(X89&gt;2,"WIN"," ")</f>
        <v xml:space="preserve"> </v>
      </c>
    </row>
    <row r="90" spans="2:25" x14ac:dyDescent="0.25">
      <c r="C90" s="137" t="str">
        <f>IF(D90&gt;1,"WIN"," ")</f>
        <v xml:space="preserve"> </v>
      </c>
      <c r="D90" s="125">
        <f t="shared" si="23"/>
        <v>0</v>
      </c>
      <c r="E90" s="8">
        <f>SUM(F74:F90)</f>
        <v>7</v>
      </c>
      <c r="F90" s="8">
        <f t="shared" si="24"/>
        <v>0</v>
      </c>
      <c r="G90" s="496">
        <f>Sheet1!R47</f>
        <v>5</v>
      </c>
      <c r="H90" s="8">
        <f t="shared" si="19"/>
        <v>17</v>
      </c>
      <c r="I90" s="497">
        <f>Sheet1!J47</f>
        <v>3</v>
      </c>
      <c r="J90" s="8">
        <f t="shared" si="25"/>
        <v>1</v>
      </c>
      <c r="K90" s="8">
        <f>SUM(J74:J90)</f>
        <v>7</v>
      </c>
      <c r="L90" s="125">
        <f t="shared" si="26"/>
        <v>0</v>
      </c>
      <c r="M90" s="138" t="str">
        <f>IF(L90&gt;1,"WIN"," ")</f>
        <v xml:space="preserve"> </v>
      </c>
      <c r="N90" s="135"/>
      <c r="O90" s="137" t="str">
        <f>IF(P90&gt;1,"WIN"," ")</f>
        <v xml:space="preserve"> </v>
      </c>
      <c r="P90" s="125">
        <f t="shared" si="27"/>
        <v>1</v>
      </c>
      <c r="Q90" s="8">
        <f>SUM(R74:R90)</f>
        <v>8</v>
      </c>
      <c r="R90" s="8">
        <f t="shared" si="20"/>
        <v>1</v>
      </c>
      <c r="S90" s="496">
        <f>Sheet1!P47</f>
        <v>2</v>
      </c>
      <c r="T90" s="8">
        <f t="shared" si="21"/>
        <v>17</v>
      </c>
      <c r="U90" s="497">
        <f>Sheet1!Z47</f>
        <v>6</v>
      </c>
      <c r="V90" s="8">
        <f t="shared" si="22"/>
        <v>0</v>
      </c>
      <c r="W90" s="8">
        <f>SUM(V74:V90)</f>
        <v>7</v>
      </c>
      <c r="X90" s="125">
        <f t="shared" si="28"/>
        <v>-1</v>
      </c>
      <c r="Y90" s="138" t="str">
        <f>IF(X90&gt;1,"WIN"," ")</f>
        <v xml:space="preserve"> </v>
      </c>
    </row>
    <row r="91" spans="2:25" x14ac:dyDescent="0.25">
      <c r="C91" s="139" t="str">
        <f>IF(D91&gt;0,"WIN"," ")</f>
        <v>WIN</v>
      </c>
      <c r="D91" s="125">
        <f t="shared" si="23"/>
        <v>1</v>
      </c>
      <c r="E91" s="8">
        <f>SUM(F74:F91)</f>
        <v>8</v>
      </c>
      <c r="F91" s="8">
        <f t="shared" si="24"/>
        <v>1</v>
      </c>
      <c r="G91" s="496">
        <f>Sheet1!R48</f>
        <v>4</v>
      </c>
      <c r="H91" s="8">
        <f t="shared" si="19"/>
        <v>18</v>
      </c>
      <c r="I91" s="497">
        <f>Sheet1!J48</f>
        <v>5</v>
      </c>
      <c r="J91" s="8">
        <f t="shared" si="25"/>
        <v>0</v>
      </c>
      <c r="K91" s="8">
        <f>SUM(J74:J91)</f>
        <v>7</v>
      </c>
      <c r="L91" s="125">
        <f t="shared" si="26"/>
        <v>-1</v>
      </c>
      <c r="M91" s="140" t="str">
        <f>IF(L91&gt;0,"WIN"," ")</f>
        <v xml:space="preserve"> </v>
      </c>
      <c r="N91" s="135"/>
      <c r="O91" s="139" t="str">
        <f>IF(P91&gt;0,"WIN"," ")</f>
        <v>WIN</v>
      </c>
      <c r="P91" s="125">
        <f t="shared" si="27"/>
        <v>2</v>
      </c>
      <c r="Q91" s="8">
        <f>SUM(R74:R91)</f>
        <v>9</v>
      </c>
      <c r="R91" s="8">
        <f t="shared" si="20"/>
        <v>1</v>
      </c>
      <c r="S91" s="496">
        <f>Sheet1!P48</f>
        <v>4</v>
      </c>
      <c r="T91" s="8">
        <f t="shared" si="21"/>
        <v>18</v>
      </c>
      <c r="U91" s="497">
        <f>Sheet1!Z48</f>
        <v>6</v>
      </c>
      <c r="V91" s="8">
        <f t="shared" si="22"/>
        <v>0</v>
      </c>
      <c r="W91" s="8">
        <f>SUM(V74:V91)</f>
        <v>7</v>
      </c>
      <c r="X91" s="125">
        <f t="shared" si="28"/>
        <v>-2</v>
      </c>
      <c r="Y91" s="140" t="str">
        <f>IF(X91&gt;0,"WIN"," ")</f>
        <v xml:space="preserve"> </v>
      </c>
    </row>
    <row r="92" spans="2:25" x14ac:dyDescent="0.25">
      <c r="C92" s="207">
        <f>IF(C91="WIN",1,0)</f>
        <v>1</v>
      </c>
      <c r="M92" s="207">
        <f>IF(M91="WIN",1,0)</f>
        <v>0</v>
      </c>
      <c r="O92" s="207">
        <f>IF(O91="WIN",1,0)</f>
        <v>1</v>
      </c>
      <c r="Y92" s="207">
        <f>IF(Y91="WIN",1,0)</f>
        <v>0</v>
      </c>
    </row>
    <row r="93" spans="2:25" ht="15.75" x14ac:dyDescent="0.25">
      <c r="C93" s="207">
        <f>IF(D91=L91,0.5,0)</f>
        <v>0</v>
      </c>
      <c r="F93" s="125">
        <f>SUM(C92:C93)</f>
        <v>1</v>
      </c>
      <c r="G93" s="161" t="str">
        <f>G72</f>
        <v>Neil</v>
      </c>
      <c r="I93" s="160" t="str">
        <f>I72</f>
        <v>Derm</v>
      </c>
      <c r="J93" s="125">
        <f>SUM(M92:M93)</f>
        <v>0</v>
      </c>
      <c r="M93" s="207">
        <f>C93</f>
        <v>0</v>
      </c>
      <c r="O93" s="207">
        <f>IF(P91=X91,0.5,0)</f>
        <v>0</v>
      </c>
      <c r="R93" s="125">
        <f>SUM(O92:O93)</f>
        <v>1</v>
      </c>
      <c r="S93" s="161" t="str">
        <f>S72</f>
        <v>Aaron</v>
      </c>
      <c r="U93" s="160" t="str">
        <f>U72</f>
        <v>Phil</v>
      </c>
      <c r="V93" s="125">
        <f>SUM(Y92:Y93)</f>
        <v>0</v>
      </c>
      <c r="Y93" s="207">
        <f>O93</f>
        <v>0</v>
      </c>
    </row>
    <row r="95" spans="2:25" x14ac:dyDescent="0.25"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</row>
    <row r="96" spans="2:25" s="67" customFormat="1" x14ac:dyDescent="0.25"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:27" ht="26.25" x14ac:dyDescent="0.4">
      <c r="A97" s="205" t="s">
        <v>75</v>
      </c>
      <c r="B97" s="141"/>
      <c r="D97" s="124" t="s">
        <v>55</v>
      </c>
      <c r="E97" s="207" t="s">
        <v>22</v>
      </c>
      <c r="F97" s="207" t="s">
        <v>0</v>
      </c>
      <c r="G97" s="129" t="str">
        <f>Sheet1!B29</f>
        <v>Steve</v>
      </c>
      <c r="H97" s="207" t="s">
        <v>51</v>
      </c>
      <c r="I97" s="130" t="str">
        <f>Sheet1!L29</f>
        <v>Tom</v>
      </c>
      <c r="J97" s="207" t="s">
        <v>0</v>
      </c>
      <c r="K97" s="207" t="s">
        <v>22</v>
      </c>
      <c r="L97" s="124" t="s">
        <v>55</v>
      </c>
      <c r="P97" s="124" t="s">
        <v>55</v>
      </c>
      <c r="Q97" s="207" t="s">
        <v>22</v>
      </c>
      <c r="R97" s="207" t="s">
        <v>0</v>
      </c>
      <c r="S97" s="129" t="str">
        <f>Sheet1!T29</f>
        <v>RichB</v>
      </c>
      <c r="T97" s="207" t="s">
        <v>51</v>
      </c>
      <c r="U97" s="130" t="str">
        <f>Sheet1!AF29</f>
        <v>Sanj</v>
      </c>
      <c r="V97" s="207" t="s">
        <v>0</v>
      </c>
      <c r="W97" s="207" t="s">
        <v>22</v>
      </c>
      <c r="X97" s="124" t="s">
        <v>55</v>
      </c>
      <c r="Z97" s="205" t="s">
        <v>76</v>
      </c>
      <c r="AA97" s="206"/>
    </row>
    <row r="98" spans="1:27" x14ac:dyDescent="0.25">
      <c r="D98" s="124" t="s">
        <v>56</v>
      </c>
      <c r="E98" s="207" t="s">
        <v>54</v>
      </c>
      <c r="F98" s="207" t="s">
        <v>54</v>
      </c>
      <c r="G98" s="207" t="s">
        <v>53</v>
      </c>
      <c r="H98" s="207" t="s">
        <v>52</v>
      </c>
      <c r="I98" s="207" t="s">
        <v>53</v>
      </c>
      <c r="J98" s="207" t="s">
        <v>54</v>
      </c>
      <c r="K98" s="207" t="s">
        <v>54</v>
      </c>
      <c r="L98" s="124" t="s">
        <v>56</v>
      </c>
      <c r="P98" s="124" t="s">
        <v>56</v>
      </c>
      <c r="Q98" s="207" t="s">
        <v>54</v>
      </c>
      <c r="R98" s="207" t="s">
        <v>54</v>
      </c>
      <c r="S98" s="207" t="s">
        <v>53</v>
      </c>
      <c r="T98" s="207" t="s">
        <v>52</v>
      </c>
      <c r="U98" s="207" t="s">
        <v>53</v>
      </c>
      <c r="V98" s="207" t="s">
        <v>54</v>
      </c>
      <c r="W98" s="207" t="s">
        <v>54</v>
      </c>
      <c r="X98" s="124" t="s">
        <v>56</v>
      </c>
    </row>
    <row r="99" spans="1:27" x14ac:dyDescent="0.25">
      <c r="D99" s="125">
        <f>E99-K99</f>
        <v>-1</v>
      </c>
      <c r="E99" s="8">
        <f>F99</f>
        <v>0</v>
      </c>
      <c r="F99" s="8">
        <f>IF(G99&lt;I99,1,0)</f>
        <v>0</v>
      </c>
      <c r="G99" s="496">
        <f>Sheet1!B30</f>
        <v>6</v>
      </c>
      <c r="H99" s="8">
        <f t="shared" ref="H99:H116" si="29">H74</f>
        <v>1</v>
      </c>
      <c r="I99" s="497">
        <f>Sheet1!L30</f>
        <v>5</v>
      </c>
      <c r="J99" s="8">
        <f>IF(I99&lt;G99,1,0)</f>
        <v>1</v>
      </c>
      <c r="K99" s="8">
        <f>J99</f>
        <v>1</v>
      </c>
      <c r="L99" s="125">
        <f>K99-E99</f>
        <v>1</v>
      </c>
      <c r="P99" s="125">
        <f>Q99-W99</f>
        <v>-1</v>
      </c>
      <c r="Q99" s="8">
        <f>R99</f>
        <v>0</v>
      </c>
      <c r="R99" s="8">
        <f t="shared" ref="R99:R116" si="30">IF(S99&lt;U99,1,0)</f>
        <v>0</v>
      </c>
      <c r="S99" s="496">
        <f>Sheet1!T30</f>
        <v>6</v>
      </c>
      <c r="T99" s="8">
        <f t="shared" ref="T99:T116" si="31">H99</f>
        <v>1</v>
      </c>
      <c r="U99" s="497">
        <f>Sheet1!AF30</f>
        <v>4</v>
      </c>
      <c r="V99" s="8">
        <f t="shared" ref="V99:V116" si="32">IF(U99&lt;S99,1,0)</f>
        <v>1</v>
      </c>
      <c r="W99" s="8">
        <f>V99</f>
        <v>1</v>
      </c>
      <c r="X99" s="125">
        <f>W99-Q99</f>
        <v>1</v>
      </c>
    </row>
    <row r="100" spans="1:27" x14ac:dyDescent="0.25">
      <c r="D100" s="125">
        <f t="shared" ref="D100:D116" si="33">E100-K100</f>
        <v>-1</v>
      </c>
      <c r="E100" s="8">
        <f>SUM(F99:F100)</f>
        <v>0</v>
      </c>
      <c r="F100" s="8">
        <f t="shared" ref="F100:F116" si="34">IF(G100&lt;I100,1,0)</f>
        <v>0</v>
      </c>
      <c r="G100" s="496">
        <f>Sheet1!B31</f>
        <v>8</v>
      </c>
      <c r="H100" s="8">
        <f t="shared" si="29"/>
        <v>2</v>
      </c>
      <c r="I100" s="497">
        <f>Sheet1!L31</f>
        <v>8</v>
      </c>
      <c r="J100" s="8">
        <f t="shared" ref="J100:J116" si="35">IF(I100&lt;G100,1,0)</f>
        <v>0</v>
      </c>
      <c r="K100" s="8">
        <f>SUM(J99:J100)</f>
        <v>1</v>
      </c>
      <c r="L100" s="125">
        <f t="shared" ref="L100:L116" si="36">K100-E100</f>
        <v>1</v>
      </c>
      <c r="P100" s="125">
        <f t="shared" ref="P100:P116" si="37">Q100-W100</f>
        <v>-2</v>
      </c>
      <c r="Q100" s="8">
        <f>SUM(R99:R100)</f>
        <v>0</v>
      </c>
      <c r="R100" s="8">
        <f t="shared" si="30"/>
        <v>0</v>
      </c>
      <c r="S100" s="496">
        <f>Sheet1!T31</f>
        <v>8</v>
      </c>
      <c r="T100" s="8">
        <f t="shared" si="31"/>
        <v>2</v>
      </c>
      <c r="U100" s="497">
        <f>Sheet1!AF31</f>
        <v>5</v>
      </c>
      <c r="V100" s="8">
        <f t="shared" si="32"/>
        <v>1</v>
      </c>
      <c r="W100" s="8">
        <f>SUM(V99:V100)</f>
        <v>2</v>
      </c>
      <c r="X100" s="125">
        <f t="shared" ref="X100:X116" si="38">W100-Q100</f>
        <v>2</v>
      </c>
      <c r="Y100" s="258"/>
    </row>
    <row r="101" spans="1:27" x14ac:dyDescent="0.25">
      <c r="D101" s="125">
        <f t="shared" si="33"/>
        <v>-2</v>
      </c>
      <c r="E101" s="8">
        <f>SUM(F99:F101)</f>
        <v>0</v>
      </c>
      <c r="F101" s="8">
        <f t="shared" si="34"/>
        <v>0</v>
      </c>
      <c r="G101" s="496">
        <f>Sheet1!B32</f>
        <v>7</v>
      </c>
      <c r="H101" s="8">
        <f t="shared" si="29"/>
        <v>3</v>
      </c>
      <c r="I101" s="497">
        <f>Sheet1!L32</f>
        <v>6</v>
      </c>
      <c r="J101" s="8">
        <f t="shared" si="35"/>
        <v>1</v>
      </c>
      <c r="K101" s="8">
        <f>SUM(J99:J101)</f>
        <v>2</v>
      </c>
      <c r="L101" s="125">
        <f t="shared" si="36"/>
        <v>2</v>
      </c>
      <c r="P101" s="125">
        <f t="shared" si="37"/>
        <v>-3</v>
      </c>
      <c r="Q101" s="8">
        <f>SUM(R99:R101)</f>
        <v>0</v>
      </c>
      <c r="R101" s="8">
        <f t="shared" si="30"/>
        <v>0</v>
      </c>
      <c r="S101" s="496">
        <f>Sheet1!T32</f>
        <v>7</v>
      </c>
      <c r="T101" s="8">
        <f t="shared" si="31"/>
        <v>3</v>
      </c>
      <c r="U101" s="497">
        <f>Sheet1!AF32</f>
        <v>4</v>
      </c>
      <c r="V101" s="8">
        <f t="shared" si="32"/>
        <v>1</v>
      </c>
      <c r="W101" s="8">
        <f>SUM(V99:V101)</f>
        <v>3</v>
      </c>
      <c r="X101" s="125">
        <f t="shared" si="38"/>
        <v>3</v>
      </c>
    </row>
    <row r="102" spans="1:27" x14ac:dyDescent="0.25">
      <c r="D102" s="125">
        <f t="shared" si="33"/>
        <v>-2</v>
      </c>
      <c r="E102" s="8">
        <f>SUM(F99:F102)</f>
        <v>0</v>
      </c>
      <c r="F102" s="8">
        <f t="shared" si="34"/>
        <v>0</v>
      </c>
      <c r="G102" s="496">
        <f>Sheet1!B33</f>
        <v>6</v>
      </c>
      <c r="H102" s="8">
        <f t="shared" si="29"/>
        <v>4</v>
      </c>
      <c r="I102" s="497">
        <f>Sheet1!L33</f>
        <v>6</v>
      </c>
      <c r="J102" s="8">
        <f t="shared" si="35"/>
        <v>0</v>
      </c>
      <c r="K102" s="8">
        <f>SUM(J99:J102)</f>
        <v>2</v>
      </c>
      <c r="L102" s="125">
        <f t="shared" si="36"/>
        <v>2</v>
      </c>
      <c r="P102" s="125">
        <f t="shared" si="37"/>
        <v>-4</v>
      </c>
      <c r="Q102" s="8">
        <f>SUM(R99:R102)</f>
        <v>0</v>
      </c>
      <c r="R102" s="8">
        <f t="shared" si="30"/>
        <v>0</v>
      </c>
      <c r="S102" s="496">
        <f>Sheet1!T33</f>
        <v>6</v>
      </c>
      <c r="T102" s="8">
        <f t="shared" si="31"/>
        <v>4</v>
      </c>
      <c r="U102" s="497">
        <f>Sheet1!AF33</f>
        <v>2</v>
      </c>
      <c r="V102" s="8">
        <f t="shared" si="32"/>
        <v>1</v>
      </c>
      <c r="W102" s="8">
        <f>SUM(V99:V102)</f>
        <v>4</v>
      </c>
      <c r="X102" s="125">
        <f t="shared" si="38"/>
        <v>4</v>
      </c>
    </row>
    <row r="103" spans="1:27" x14ac:dyDescent="0.25">
      <c r="D103" s="125">
        <f t="shared" si="33"/>
        <v>-3</v>
      </c>
      <c r="E103" s="8">
        <f>SUM(F99:F103)</f>
        <v>0</v>
      </c>
      <c r="F103" s="8">
        <f t="shared" si="34"/>
        <v>0</v>
      </c>
      <c r="G103" s="496">
        <f>Sheet1!B34</f>
        <v>8</v>
      </c>
      <c r="H103" s="8">
        <f t="shared" si="29"/>
        <v>5</v>
      </c>
      <c r="I103" s="497">
        <f>Sheet1!L34</f>
        <v>5</v>
      </c>
      <c r="J103" s="8">
        <f t="shared" si="35"/>
        <v>1</v>
      </c>
      <c r="K103" s="8">
        <f>SUM(J99:J103)</f>
        <v>3</v>
      </c>
      <c r="L103" s="125">
        <f t="shared" si="36"/>
        <v>3</v>
      </c>
      <c r="P103" s="125">
        <f t="shared" si="37"/>
        <v>-5</v>
      </c>
      <c r="Q103" s="8">
        <f>SUM(R99:R103)</f>
        <v>0</v>
      </c>
      <c r="R103" s="8">
        <f t="shared" si="30"/>
        <v>0</v>
      </c>
      <c r="S103" s="496">
        <f>Sheet1!T34</f>
        <v>8</v>
      </c>
      <c r="T103" s="8">
        <f t="shared" si="31"/>
        <v>5</v>
      </c>
      <c r="U103" s="497">
        <f>Sheet1!AF34</f>
        <v>5</v>
      </c>
      <c r="V103" s="8">
        <f t="shared" si="32"/>
        <v>1</v>
      </c>
      <c r="W103" s="8">
        <f>SUM(V99:V103)</f>
        <v>5</v>
      </c>
      <c r="X103" s="125">
        <f t="shared" si="38"/>
        <v>5</v>
      </c>
    </row>
    <row r="104" spans="1:27" x14ac:dyDescent="0.25">
      <c r="D104" s="125">
        <f t="shared" si="33"/>
        <v>-4</v>
      </c>
      <c r="E104" s="8">
        <f>SUM(F99:F104)</f>
        <v>0</v>
      </c>
      <c r="F104" s="8">
        <f t="shared" si="34"/>
        <v>0</v>
      </c>
      <c r="G104" s="496">
        <f>Sheet1!B35</f>
        <v>4</v>
      </c>
      <c r="H104" s="8">
        <f t="shared" si="29"/>
        <v>6</v>
      </c>
      <c r="I104" s="497">
        <f>Sheet1!L35</f>
        <v>2</v>
      </c>
      <c r="J104" s="8">
        <f t="shared" si="35"/>
        <v>1</v>
      </c>
      <c r="K104" s="8">
        <f>SUM(J99:J104)</f>
        <v>4</v>
      </c>
      <c r="L104" s="125">
        <f t="shared" si="36"/>
        <v>4</v>
      </c>
      <c r="P104" s="125">
        <f t="shared" si="37"/>
        <v>-5</v>
      </c>
      <c r="Q104" s="8">
        <f>SUM(R99:R104)</f>
        <v>0</v>
      </c>
      <c r="R104" s="8">
        <f t="shared" si="30"/>
        <v>0</v>
      </c>
      <c r="S104" s="496">
        <f>Sheet1!T35</f>
        <v>4</v>
      </c>
      <c r="T104" s="8">
        <f t="shared" si="31"/>
        <v>6</v>
      </c>
      <c r="U104" s="497">
        <f>Sheet1!AF35</f>
        <v>4</v>
      </c>
      <c r="V104" s="8">
        <f t="shared" si="32"/>
        <v>0</v>
      </c>
      <c r="W104" s="8">
        <f>SUM(V99:V104)</f>
        <v>5</v>
      </c>
      <c r="X104" s="125">
        <f t="shared" si="38"/>
        <v>5</v>
      </c>
    </row>
    <row r="105" spans="1:27" x14ac:dyDescent="0.25">
      <c r="D105" s="125">
        <f t="shared" si="33"/>
        <v>-5</v>
      </c>
      <c r="E105" s="8">
        <f>SUM(F99:F105)</f>
        <v>0</v>
      </c>
      <c r="F105" s="8">
        <f t="shared" si="34"/>
        <v>0</v>
      </c>
      <c r="G105" s="496">
        <f>Sheet1!B36</f>
        <v>5</v>
      </c>
      <c r="H105" s="8">
        <f t="shared" si="29"/>
        <v>7</v>
      </c>
      <c r="I105" s="497">
        <f>Sheet1!L36</f>
        <v>4</v>
      </c>
      <c r="J105" s="8">
        <f t="shared" si="35"/>
        <v>1</v>
      </c>
      <c r="K105" s="8">
        <f>SUM(J99:J105)</f>
        <v>5</v>
      </c>
      <c r="L105" s="125">
        <f t="shared" si="36"/>
        <v>5</v>
      </c>
      <c r="P105" s="125">
        <f t="shared" si="37"/>
        <v>-6</v>
      </c>
      <c r="Q105" s="8">
        <f>SUM(R99:R105)</f>
        <v>0</v>
      </c>
      <c r="R105" s="8">
        <f t="shared" si="30"/>
        <v>0</v>
      </c>
      <c r="S105" s="496">
        <f>Sheet1!T36</f>
        <v>5</v>
      </c>
      <c r="T105" s="8">
        <f t="shared" si="31"/>
        <v>7</v>
      </c>
      <c r="U105" s="497">
        <f>Sheet1!AF36</f>
        <v>3</v>
      </c>
      <c r="V105" s="8">
        <f t="shared" si="32"/>
        <v>1</v>
      </c>
      <c r="W105" s="8">
        <f>SUM(V99:V105)</f>
        <v>6</v>
      </c>
      <c r="X105" s="125">
        <f t="shared" si="38"/>
        <v>6</v>
      </c>
    </row>
    <row r="106" spans="1:27" x14ac:dyDescent="0.25">
      <c r="D106" s="125">
        <f t="shared" si="33"/>
        <v>-6</v>
      </c>
      <c r="E106" s="8">
        <f>SUM(F99:F106)</f>
        <v>0</v>
      </c>
      <c r="F106" s="8">
        <f t="shared" si="34"/>
        <v>0</v>
      </c>
      <c r="G106" s="496">
        <f>Sheet1!B37</f>
        <v>4</v>
      </c>
      <c r="H106" s="8">
        <f t="shared" si="29"/>
        <v>8</v>
      </c>
      <c r="I106" s="497">
        <f>Sheet1!L37</f>
        <v>3</v>
      </c>
      <c r="J106" s="8">
        <f t="shared" si="35"/>
        <v>1</v>
      </c>
      <c r="K106" s="8">
        <f>SUM(J99:J106)</f>
        <v>6</v>
      </c>
      <c r="L106" s="125">
        <f t="shared" si="36"/>
        <v>6</v>
      </c>
      <c r="P106" s="125">
        <f t="shared" si="37"/>
        <v>-7</v>
      </c>
      <c r="Q106" s="8">
        <f>SUM(R99:R106)</f>
        <v>0</v>
      </c>
      <c r="R106" s="8">
        <f t="shared" si="30"/>
        <v>0</v>
      </c>
      <c r="S106" s="496">
        <f>Sheet1!T37</f>
        <v>4</v>
      </c>
      <c r="T106" s="8">
        <f t="shared" si="31"/>
        <v>8</v>
      </c>
      <c r="U106" s="497">
        <f>Sheet1!AF37</f>
        <v>3</v>
      </c>
      <c r="V106" s="8">
        <f t="shared" si="32"/>
        <v>1</v>
      </c>
      <c r="W106" s="8">
        <f>SUM(V99:V106)</f>
        <v>7</v>
      </c>
      <c r="X106" s="125">
        <f t="shared" si="38"/>
        <v>7</v>
      </c>
    </row>
    <row r="107" spans="1:27" x14ac:dyDescent="0.25">
      <c r="C107" s="207" t="s">
        <v>57</v>
      </c>
      <c r="D107" s="125">
        <f t="shared" si="33"/>
        <v>-5</v>
      </c>
      <c r="E107" s="8">
        <f>SUM(F99:F107)</f>
        <v>1</v>
      </c>
      <c r="F107" s="8">
        <f t="shared" si="34"/>
        <v>1</v>
      </c>
      <c r="G107" s="496">
        <f>Sheet1!B38</f>
        <v>6</v>
      </c>
      <c r="H107" s="8">
        <f t="shared" si="29"/>
        <v>9</v>
      </c>
      <c r="I107" s="497">
        <f>Sheet1!L38</f>
        <v>8</v>
      </c>
      <c r="J107" s="8">
        <f t="shared" si="35"/>
        <v>0</v>
      </c>
      <c r="K107" s="8">
        <f>SUM(J99:J107)</f>
        <v>6</v>
      </c>
      <c r="L107" s="125">
        <f t="shared" si="36"/>
        <v>5</v>
      </c>
      <c r="M107" s="207" t="s">
        <v>57</v>
      </c>
      <c r="O107" s="207" t="s">
        <v>57</v>
      </c>
      <c r="P107" s="125">
        <f t="shared" si="37"/>
        <v>-6</v>
      </c>
      <c r="Q107" s="8">
        <f>SUM(R99:R107)</f>
        <v>1</v>
      </c>
      <c r="R107" s="8">
        <f t="shared" si="30"/>
        <v>1</v>
      </c>
      <c r="S107" s="496">
        <f>Sheet1!T38</f>
        <v>6</v>
      </c>
      <c r="T107" s="8">
        <f t="shared" si="31"/>
        <v>9</v>
      </c>
      <c r="U107" s="497">
        <f>Sheet1!AF38</f>
        <v>7</v>
      </c>
      <c r="V107" s="8">
        <f t="shared" si="32"/>
        <v>0</v>
      </c>
      <c r="W107" s="8">
        <f>SUM(V99:V107)</f>
        <v>7</v>
      </c>
      <c r="X107" s="125">
        <f t="shared" si="38"/>
        <v>6</v>
      </c>
      <c r="Y107" s="207" t="s">
        <v>57</v>
      </c>
    </row>
    <row r="108" spans="1:27" x14ac:dyDescent="0.25">
      <c r="C108" s="134" t="str">
        <f>IF(D108&gt;8,"WIN"," ")</f>
        <v xml:space="preserve"> </v>
      </c>
      <c r="D108" s="125">
        <f t="shared" si="33"/>
        <v>-4</v>
      </c>
      <c r="E108" s="8">
        <f>SUM(F99:F108)</f>
        <v>2</v>
      </c>
      <c r="F108" s="8">
        <f t="shared" si="34"/>
        <v>1</v>
      </c>
      <c r="G108" s="496">
        <f>Sheet1!B40</f>
        <v>3</v>
      </c>
      <c r="H108" s="8">
        <f t="shared" si="29"/>
        <v>10</v>
      </c>
      <c r="I108" s="497">
        <f>Sheet1!L40</f>
        <v>5</v>
      </c>
      <c r="J108" s="8">
        <f t="shared" si="35"/>
        <v>0</v>
      </c>
      <c r="K108" s="8">
        <f>SUM(J99:J108)</f>
        <v>6</v>
      </c>
      <c r="L108" s="125">
        <f t="shared" si="36"/>
        <v>4</v>
      </c>
      <c r="M108" s="136" t="str">
        <f>IF(L108&gt;8,"WIN"," ")</f>
        <v xml:space="preserve"> </v>
      </c>
      <c r="N108" s="135"/>
      <c r="O108" s="134" t="str">
        <f>IF(P108&gt;8,"WIN"," ")</f>
        <v xml:space="preserve"> </v>
      </c>
      <c r="P108" s="125">
        <f t="shared" si="37"/>
        <v>-6</v>
      </c>
      <c r="Q108" s="8">
        <f>SUM(R99:R108)</f>
        <v>1</v>
      </c>
      <c r="R108" s="8">
        <f t="shared" si="30"/>
        <v>0</v>
      </c>
      <c r="S108" s="496">
        <f>Sheet1!T40</f>
        <v>3</v>
      </c>
      <c r="T108" s="8">
        <f t="shared" si="31"/>
        <v>10</v>
      </c>
      <c r="U108" s="497">
        <f>Sheet1!AF40</f>
        <v>3</v>
      </c>
      <c r="V108" s="8">
        <f t="shared" si="32"/>
        <v>0</v>
      </c>
      <c r="W108" s="8">
        <f>SUM(V99:V108)</f>
        <v>7</v>
      </c>
      <c r="X108" s="125">
        <f t="shared" si="38"/>
        <v>6</v>
      </c>
      <c r="Y108" s="136" t="str">
        <f>IF(X108&gt;8,"WIN"," ")</f>
        <v xml:space="preserve"> </v>
      </c>
    </row>
    <row r="109" spans="1:27" x14ac:dyDescent="0.25">
      <c r="C109" s="137" t="str">
        <f>IF(D109&gt;7,"WIN"," ")</f>
        <v xml:space="preserve"> </v>
      </c>
      <c r="D109" s="125">
        <f t="shared" si="33"/>
        <v>-4</v>
      </c>
      <c r="E109" s="8">
        <f>SUM(F99:F109)</f>
        <v>2</v>
      </c>
      <c r="F109" s="8">
        <f t="shared" si="34"/>
        <v>0</v>
      </c>
      <c r="G109" s="496">
        <f>Sheet1!B41</f>
        <v>6</v>
      </c>
      <c r="H109" s="8">
        <f t="shared" si="29"/>
        <v>11</v>
      </c>
      <c r="I109" s="497">
        <f>Sheet1!L41</f>
        <v>6</v>
      </c>
      <c r="J109" s="8">
        <f t="shared" si="35"/>
        <v>0</v>
      </c>
      <c r="K109" s="8">
        <f>SUM(J99:J109)</f>
        <v>6</v>
      </c>
      <c r="L109" s="125">
        <f t="shared" si="36"/>
        <v>4</v>
      </c>
      <c r="M109" s="138" t="str">
        <f>IF(L109&gt;7,"WIN"," ")</f>
        <v xml:space="preserve"> </v>
      </c>
      <c r="N109" s="135"/>
      <c r="O109" s="137" t="str">
        <f>IF(P109&gt;7,"WIN"," ")</f>
        <v xml:space="preserve"> </v>
      </c>
      <c r="P109" s="125">
        <f t="shared" si="37"/>
        <v>-7</v>
      </c>
      <c r="Q109" s="8">
        <f>SUM(R99:R109)</f>
        <v>1</v>
      </c>
      <c r="R109" s="8">
        <f t="shared" si="30"/>
        <v>0</v>
      </c>
      <c r="S109" s="496">
        <f>Sheet1!T41</f>
        <v>8</v>
      </c>
      <c r="T109" s="8">
        <f t="shared" si="31"/>
        <v>11</v>
      </c>
      <c r="U109" s="497">
        <f>Sheet1!AF41</f>
        <v>3</v>
      </c>
      <c r="V109" s="8">
        <f t="shared" si="32"/>
        <v>1</v>
      </c>
      <c r="W109" s="8">
        <f>SUM(V99:V109)</f>
        <v>8</v>
      </c>
      <c r="X109" s="125">
        <f t="shared" si="38"/>
        <v>7</v>
      </c>
      <c r="Y109" s="138" t="str">
        <f>IF(X109&gt;7,"WIN"," ")</f>
        <v xml:space="preserve"> </v>
      </c>
    </row>
    <row r="110" spans="1:27" x14ac:dyDescent="0.25">
      <c r="C110" s="137" t="str">
        <f>IF(D110&gt;6,"WIN"," ")</f>
        <v xml:space="preserve"> </v>
      </c>
      <c r="D110" s="125">
        <f t="shared" si="33"/>
        <v>-3</v>
      </c>
      <c r="E110" s="8">
        <f>SUM(F99:F110)</f>
        <v>3</v>
      </c>
      <c r="F110" s="8">
        <f t="shared" si="34"/>
        <v>1</v>
      </c>
      <c r="G110" s="496">
        <f>Sheet1!B42</f>
        <v>3</v>
      </c>
      <c r="H110" s="8">
        <f t="shared" si="29"/>
        <v>12</v>
      </c>
      <c r="I110" s="497">
        <f>Sheet1!L42</f>
        <v>9</v>
      </c>
      <c r="J110" s="8">
        <f t="shared" si="35"/>
        <v>0</v>
      </c>
      <c r="K110" s="8">
        <f>SUM(J99:J110)</f>
        <v>6</v>
      </c>
      <c r="L110" s="125">
        <f t="shared" si="36"/>
        <v>3</v>
      </c>
      <c r="M110" s="138" t="str">
        <f>IF(L110&gt;6,"WIN"," ")</f>
        <v xml:space="preserve"> </v>
      </c>
      <c r="N110" s="135"/>
      <c r="O110" s="137" t="str">
        <f>IF(P110&gt;6,"WIN"," ")</f>
        <v xml:space="preserve"> </v>
      </c>
      <c r="P110" s="125">
        <f t="shared" si="37"/>
        <v>-8</v>
      </c>
      <c r="Q110" s="8">
        <f>SUM(R99:R110)</f>
        <v>1</v>
      </c>
      <c r="R110" s="8">
        <f t="shared" si="30"/>
        <v>0</v>
      </c>
      <c r="S110" s="496">
        <f>Sheet1!T42</f>
        <v>4</v>
      </c>
      <c r="T110" s="8">
        <f t="shared" si="31"/>
        <v>12</v>
      </c>
      <c r="U110" s="497">
        <f>Sheet1!AF42</f>
        <v>3</v>
      </c>
      <c r="V110" s="8">
        <f t="shared" si="32"/>
        <v>1</v>
      </c>
      <c r="W110" s="8">
        <f>SUM(V99:V110)</f>
        <v>9</v>
      </c>
      <c r="X110" s="125">
        <f t="shared" si="38"/>
        <v>8</v>
      </c>
      <c r="Y110" s="138" t="str">
        <f>IF(X110&gt;6,"WIN"," ")</f>
        <v>WIN</v>
      </c>
    </row>
    <row r="111" spans="1:27" x14ac:dyDescent="0.25">
      <c r="C111" s="137" t="str">
        <f>IF(D111&gt;5,"WIN"," ")</f>
        <v xml:space="preserve"> </v>
      </c>
      <c r="D111" s="125">
        <f t="shared" si="33"/>
        <v>-4</v>
      </c>
      <c r="E111" s="8">
        <f>SUM(F99:F111)</f>
        <v>3</v>
      </c>
      <c r="F111" s="8">
        <f t="shared" si="34"/>
        <v>0</v>
      </c>
      <c r="G111" s="496">
        <f>Sheet1!B43</f>
        <v>6</v>
      </c>
      <c r="H111" s="8">
        <f t="shared" si="29"/>
        <v>13</v>
      </c>
      <c r="I111" s="497">
        <f>Sheet1!L43</f>
        <v>5</v>
      </c>
      <c r="J111" s="8">
        <f t="shared" si="35"/>
        <v>1</v>
      </c>
      <c r="K111" s="8">
        <f>SUM(J99:J111)</f>
        <v>7</v>
      </c>
      <c r="L111" s="125">
        <f t="shared" si="36"/>
        <v>4</v>
      </c>
      <c r="M111" s="138" t="str">
        <f>IF(L111&gt;5,"WIN"," ")</f>
        <v xml:space="preserve"> </v>
      </c>
      <c r="N111" s="135"/>
      <c r="O111" s="137" t="str">
        <f>IF(P111&gt;5,"WIN"," ")</f>
        <v xml:space="preserve"> </v>
      </c>
      <c r="P111" s="125">
        <f t="shared" si="37"/>
        <v>-7</v>
      </c>
      <c r="Q111" s="8">
        <f>SUM(R99:R111)</f>
        <v>2</v>
      </c>
      <c r="R111" s="8">
        <f t="shared" si="30"/>
        <v>1</v>
      </c>
      <c r="S111" s="496">
        <f>Sheet1!T43</f>
        <v>3</v>
      </c>
      <c r="T111" s="8">
        <f t="shared" si="31"/>
        <v>13</v>
      </c>
      <c r="U111" s="497">
        <f>Sheet1!AF43</f>
        <v>4</v>
      </c>
      <c r="V111" s="8">
        <f t="shared" si="32"/>
        <v>0</v>
      </c>
      <c r="W111" s="8">
        <f>SUM(V99:V111)</f>
        <v>9</v>
      </c>
      <c r="X111" s="125">
        <f t="shared" si="38"/>
        <v>7</v>
      </c>
      <c r="Y111" s="138" t="str">
        <f>IF(X111&gt;5,"WIN"," ")</f>
        <v>WIN</v>
      </c>
    </row>
    <row r="112" spans="1:27" x14ac:dyDescent="0.25">
      <c r="C112" s="137" t="str">
        <f>IF(D112&gt;4,"WIN"," ")</f>
        <v xml:space="preserve"> </v>
      </c>
      <c r="D112" s="125">
        <f t="shared" si="33"/>
        <v>-4</v>
      </c>
      <c r="E112" s="8">
        <f>SUM(F99:F112)</f>
        <v>3</v>
      </c>
      <c r="F112" s="8">
        <f t="shared" si="34"/>
        <v>0</v>
      </c>
      <c r="G112" s="496">
        <f>Sheet1!B44</f>
        <v>6</v>
      </c>
      <c r="H112" s="8">
        <f t="shared" si="29"/>
        <v>14</v>
      </c>
      <c r="I112" s="497">
        <f>Sheet1!L44</f>
        <v>6</v>
      </c>
      <c r="J112" s="8">
        <f t="shared" si="35"/>
        <v>0</v>
      </c>
      <c r="K112" s="8">
        <f>SUM(J99:J112)</f>
        <v>7</v>
      </c>
      <c r="L112" s="125">
        <f t="shared" si="36"/>
        <v>4</v>
      </c>
      <c r="M112" s="138" t="str">
        <f>IF(L112&gt;4,"WIN"," ")</f>
        <v xml:space="preserve"> </v>
      </c>
      <c r="N112" s="135"/>
      <c r="O112" s="137" t="str">
        <f>IF(P112&gt;4,"WIN"," ")</f>
        <v xml:space="preserve"> </v>
      </c>
      <c r="P112" s="125">
        <f t="shared" si="37"/>
        <v>-7</v>
      </c>
      <c r="Q112" s="8">
        <f>SUM(R99:R112)</f>
        <v>2</v>
      </c>
      <c r="R112" s="8">
        <f t="shared" si="30"/>
        <v>0</v>
      </c>
      <c r="S112" s="496">
        <f>Sheet1!T44</f>
        <v>5</v>
      </c>
      <c r="T112" s="8">
        <f t="shared" si="31"/>
        <v>14</v>
      </c>
      <c r="U112" s="497">
        <f>Sheet1!AF44</f>
        <v>5</v>
      </c>
      <c r="V112" s="8">
        <f t="shared" si="32"/>
        <v>0</v>
      </c>
      <c r="W112" s="8">
        <f>SUM(V99:V112)</f>
        <v>9</v>
      </c>
      <c r="X112" s="125">
        <f t="shared" si="38"/>
        <v>7</v>
      </c>
      <c r="Y112" s="138" t="str">
        <f>IF(X112&gt;4,"WIN"," ")</f>
        <v>WIN</v>
      </c>
    </row>
    <row r="113" spans="1:27" x14ac:dyDescent="0.25">
      <c r="C113" s="137" t="str">
        <f>IF(D113&gt;3,"WIN"," ")</f>
        <v xml:space="preserve"> </v>
      </c>
      <c r="D113" s="125">
        <f t="shared" si="33"/>
        <v>-3</v>
      </c>
      <c r="E113" s="8">
        <f>SUM(F99:F113)</f>
        <v>4</v>
      </c>
      <c r="F113" s="8">
        <f t="shared" si="34"/>
        <v>1</v>
      </c>
      <c r="G113" s="496">
        <f>Sheet1!B45</f>
        <v>7</v>
      </c>
      <c r="H113" s="8">
        <f t="shared" si="29"/>
        <v>15</v>
      </c>
      <c r="I113" s="497">
        <f>Sheet1!L45</f>
        <v>8</v>
      </c>
      <c r="J113" s="8">
        <f t="shared" si="35"/>
        <v>0</v>
      </c>
      <c r="K113" s="8">
        <f>SUM(J99:J113)</f>
        <v>7</v>
      </c>
      <c r="L113" s="125">
        <f t="shared" si="36"/>
        <v>3</v>
      </c>
      <c r="M113" s="138" t="str">
        <f>IF(L113&gt;3,"WIN"," ")</f>
        <v xml:space="preserve"> </v>
      </c>
      <c r="N113" s="135"/>
      <c r="O113" s="137" t="str">
        <f>IF(P113&gt;3,"WIN"," ")</f>
        <v xml:space="preserve"> </v>
      </c>
      <c r="P113" s="125">
        <f t="shared" si="37"/>
        <v>-6</v>
      </c>
      <c r="Q113" s="8">
        <f>SUM(R99:R113)</f>
        <v>3</v>
      </c>
      <c r="R113" s="8">
        <f t="shared" si="30"/>
        <v>1</v>
      </c>
      <c r="S113" s="496">
        <f>Sheet1!T45</f>
        <v>6</v>
      </c>
      <c r="T113" s="8">
        <f t="shared" si="31"/>
        <v>15</v>
      </c>
      <c r="U113" s="497">
        <f>Sheet1!AF45</f>
        <v>8</v>
      </c>
      <c r="V113" s="8">
        <f t="shared" si="32"/>
        <v>0</v>
      </c>
      <c r="W113" s="8">
        <f>SUM(V99:V113)</f>
        <v>9</v>
      </c>
      <c r="X113" s="125">
        <f t="shared" si="38"/>
        <v>6</v>
      </c>
      <c r="Y113" s="138" t="str">
        <f>IF(X113&gt;3,"WIN"," ")</f>
        <v>WIN</v>
      </c>
    </row>
    <row r="114" spans="1:27" x14ac:dyDescent="0.25">
      <c r="C114" s="137" t="str">
        <f>IF(D114&gt;2,"WIN"," ")</f>
        <v xml:space="preserve"> </v>
      </c>
      <c r="D114" s="125">
        <f t="shared" si="33"/>
        <v>-2</v>
      </c>
      <c r="E114" s="8">
        <f>SUM(F99:F114)</f>
        <v>5</v>
      </c>
      <c r="F114" s="8">
        <f t="shared" si="34"/>
        <v>1</v>
      </c>
      <c r="G114" s="496">
        <f>Sheet1!B46</f>
        <v>2</v>
      </c>
      <c r="H114" s="8">
        <f t="shared" si="29"/>
        <v>16</v>
      </c>
      <c r="I114" s="497">
        <f>Sheet1!L46</f>
        <v>4</v>
      </c>
      <c r="J114" s="8">
        <f t="shared" si="35"/>
        <v>0</v>
      </c>
      <c r="K114" s="8">
        <f>SUM(J99:J114)</f>
        <v>7</v>
      </c>
      <c r="L114" s="125">
        <f t="shared" si="36"/>
        <v>2</v>
      </c>
      <c r="M114" s="138" t="str">
        <f>IF(L114&gt;2,"WIN"," ")</f>
        <v xml:space="preserve"> </v>
      </c>
      <c r="N114" s="135"/>
      <c r="O114" s="137" t="str">
        <f>IF(P114&gt;2,"WIN"," ")</f>
        <v xml:space="preserve"> </v>
      </c>
      <c r="P114" s="125">
        <f t="shared" si="37"/>
        <v>-7</v>
      </c>
      <c r="Q114" s="8">
        <f>SUM(R99:R114)</f>
        <v>3</v>
      </c>
      <c r="R114" s="8">
        <f t="shared" si="30"/>
        <v>0</v>
      </c>
      <c r="S114" s="496">
        <f>Sheet1!T46</f>
        <v>5</v>
      </c>
      <c r="T114" s="8">
        <f t="shared" si="31"/>
        <v>16</v>
      </c>
      <c r="U114" s="497">
        <f>Sheet1!AF46</f>
        <v>3</v>
      </c>
      <c r="V114" s="8">
        <f t="shared" si="32"/>
        <v>1</v>
      </c>
      <c r="W114" s="8">
        <f>SUM(V99:V114)</f>
        <v>10</v>
      </c>
      <c r="X114" s="125">
        <f t="shared" si="38"/>
        <v>7</v>
      </c>
      <c r="Y114" s="138" t="str">
        <f>IF(X114&gt;2,"WIN"," ")</f>
        <v>WIN</v>
      </c>
    </row>
    <row r="115" spans="1:27" x14ac:dyDescent="0.25">
      <c r="C115" s="137" t="str">
        <f>IF(D115&gt;1,"WIN"," ")</f>
        <v xml:space="preserve"> </v>
      </c>
      <c r="D115" s="125">
        <f t="shared" si="33"/>
        <v>-2</v>
      </c>
      <c r="E115" s="8">
        <f>SUM(F99:F115)</f>
        <v>5</v>
      </c>
      <c r="F115" s="8">
        <f t="shared" si="34"/>
        <v>0</v>
      </c>
      <c r="G115" s="496">
        <f>Sheet1!B47</f>
        <v>5</v>
      </c>
      <c r="H115" s="8">
        <f t="shared" si="29"/>
        <v>17</v>
      </c>
      <c r="I115" s="497">
        <f>Sheet1!L47</f>
        <v>5</v>
      </c>
      <c r="J115" s="8">
        <f t="shared" si="35"/>
        <v>0</v>
      </c>
      <c r="K115" s="8">
        <f>SUM(J99:J115)</f>
        <v>7</v>
      </c>
      <c r="L115" s="125">
        <f t="shared" si="36"/>
        <v>2</v>
      </c>
      <c r="M115" s="138" t="str">
        <f>IF(L115&gt;1,"WIN"," ")</f>
        <v>WIN</v>
      </c>
      <c r="N115" s="135"/>
      <c r="O115" s="137" t="str">
        <f>IF(P115&gt;1,"WIN"," ")</f>
        <v xml:space="preserve"> </v>
      </c>
      <c r="P115" s="125">
        <f t="shared" si="37"/>
        <v>-7</v>
      </c>
      <c r="Q115" s="8">
        <f>SUM(R99:R115)</f>
        <v>3</v>
      </c>
      <c r="R115" s="8">
        <f t="shared" si="30"/>
        <v>0</v>
      </c>
      <c r="S115" s="496">
        <f>Sheet1!T47</f>
        <v>5</v>
      </c>
      <c r="T115" s="8">
        <f t="shared" si="31"/>
        <v>17</v>
      </c>
      <c r="U115" s="497">
        <f>Sheet1!AF47</f>
        <v>5</v>
      </c>
      <c r="V115" s="8">
        <f t="shared" si="32"/>
        <v>0</v>
      </c>
      <c r="W115" s="8">
        <f>SUM(V99:V115)</f>
        <v>10</v>
      </c>
      <c r="X115" s="125">
        <f t="shared" si="38"/>
        <v>7</v>
      </c>
      <c r="Y115" s="138" t="str">
        <f>IF(X115&gt;1,"WIN"," ")</f>
        <v>WIN</v>
      </c>
    </row>
    <row r="116" spans="1:27" x14ac:dyDescent="0.25">
      <c r="C116" s="139" t="str">
        <f>IF(D116&gt;0,"WIN"," ")</f>
        <v xml:space="preserve"> </v>
      </c>
      <c r="D116" s="125">
        <f t="shared" si="33"/>
        <v>-2</v>
      </c>
      <c r="E116" s="8">
        <f>SUM(F99:F116)</f>
        <v>5</v>
      </c>
      <c r="F116" s="8">
        <f t="shared" si="34"/>
        <v>0</v>
      </c>
      <c r="G116" s="496">
        <f>Sheet1!B48</f>
        <v>5</v>
      </c>
      <c r="H116" s="8">
        <f t="shared" si="29"/>
        <v>18</v>
      </c>
      <c r="I116" s="497">
        <f>Sheet1!L48</f>
        <v>5</v>
      </c>
      <c r="J116" s="8">
        <f t="shared" si="35"/>
        <v>0</v>
      </c>
      <c r="K116" s="8">
        <f>SUM(J99:J116)</f>
        <v>7</v>
      </c>
      <c r="L116" s="125">
        <f t="shared" si="36"/>
        <v>2</v>
      </c>
      <c r="M116" s="140" t="str">
        <f>IF(L116&gt;0,"WIN"," ")</f>
        <v>WIN</v>
      </c>
      <c r="N116" s="135"/>
      <c r="O116" s="139" t="str">
        <f>IF(P116&gt;0,"WIN"," ")</f>
        <v xml:space="preserve"> </v>
      </c>
      <c r="P116" s="125">
        <f t="shared" si="37"/>
        <v>-7</v>
      </c>
      <c r="Q116" s="8">
        <f>SUM(R99:R116)</f>
        <v>3</v>
      </c>
      <c r="R116" s="8">
        <f t="shared" si="30"/>
        <v>0</v>
      </c>
      <c r="S116" s="496">
        <f>Sheet1!T48</f>
        <v>7</v>
      </c>
      <c r="T116" s="8">
        <f t="shared" si="31"/>
        <v>18</v>
      </c>
      <c r="U116" s="497">
        <f>Sheet1!AF48</f>
        <v>7</v>
      </c>
      <c r="V116" s="8">
        <f t="shared" si="32"/>
        <v>0</v>
      </c>
      <c r="W116" s="8">
        <f>SUM(V99:V116)</f>
        <v>10</v>
      </c>
      <c r="X116" s="125">
        <f t="shared" si="38"/>
        <v>7</v>
      </c>
      <c r="Y116" s="140" t="str">
        <f>IF(X116&gt;0,"WIN"," ")</f>
        <v>WIN</v>
      </c>
    </row>
    <row r="117" spans="1:27" x14ac:dyDescent="0.25">
      <c r="C117" s="207">
        <f>IF(C116="WIN",1,0)</f>
        <v>0</v>
      </c>
      <c r="M117" s="207">
        <f>IF(M116="WIN",1,0)</f>
        <v>1</v>
      </c>
      <c r="O117" s="207">
        <f>IF(O116="WIN",1,0)</f>
        <v>0</v>
      </c>
      <c r="Y117" s="207">
        <f>IF(Y116="WIN",1,0)</f>
        <v>1</v>
      </c>
    </row>
    <row r="118" spans="1:27" ht="15.75" x14ac:dyDescent="0.25">
      <c r="C118" s="207">
        <f>IF(D116=L116,0.5,0)</f>
        <v>0</v>
      </c>
      <c r="F118" s="125">
        <f>SUM(C117:C118)</f>
        <v>0</v>
      </c>
      <c r="G118" s="161" t="str">
        <f>G97</f>
        <v>Steve</v>
      </c>
      <c r="I118" s="160" t="str">
        <f>I97</f>
        <v>Tom</v>
      </c>
      <c r="J118" s="125">
        <f>SUM(M117:M118)</f>
        <v>1</v>
      </c>
      <c r="M118" s="207">
        <f>C118</f>
        <v>0</v>
      </c>
      <c r="O118" s="207">
        <f>IF(P116=X116,0.5,0)</f>
        <v>0</v>
      </c>
      <c r="R118" s="125">
        <f>SUM(O117:O118)</f>
        <v>0</v>
      </c>
      <c r="S118" s="161" t="str">
        <f>S97</f>
        <v>RichB</v>
      </c>
      <c r="U118" s="160" t="str">
        <f>U97</f>
        <v>Sanj</v>
      </c>
      <c r="V118" s="125">
        <f>SUM(Y117:Y118)</f>
        <v>1</v>
      </c>
      <c r="Y118" s="207">
        <f>O118</f>
        <v>0</v>
      </c>
    </row>
    <row r="120" spans="1:27" x14ac:dyDescent="0.25"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</row>
    <row r="121" spans="1:27" s="67" customFormat="1" x14ac:dyDescent="0.25"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</row>
    <row r="122" spans="1:27" ht="26.25" x14ac:dyDescent="0.4">
      <c r="A122" s="205" t="s">
        <v>77</v>
      </c>
      <c r="B122" s="141"/>
      <c r="D122" s="124" t="s">
        <v>55</v>
      </c>
      <c r="E122" s="207" t="s">
        <v>22</v>
      </c>
      <c r="F122" s="207" t="s">
        <v>0</v>
      </c>
      <c r="G122" s="129" t="str">
        <f>Sheet1!D29</f>
        <v>Jeff</v>
      </c>
      <c r="H122" s="207" t="s">
        <v>51</v>
      </c>
      <c r="I122" s="130" t="str">
        <f>Sheet1!AD29</f>
        <v>RichM</v>
      </c>
      <c r="J122" s="207" t="s">
        <v>0</v>
      </c>
      <c r="K122" s="207" t="s">
        <v>22</v>
      </c>
      <c r="L122" s="124" t="s">
        <v>55</v>
      </c>
      <c r="P122" s="124" t="s">
        <v>55</v>
      </c>
      <c r="Q122" s="207" t="s">
        <v>22</v>
      </c>
      <c r="R122" s="207" t="s">
        <v>0</v>
      </c>
      <c r="S122" s="129" t="str">
        <f>Sheet1!H29</f>
        <v>Derek</v>
      </c>
      <c r="T122" s="207" t="s">
        <v>51</v>
      </c>
      <c r="U122" s="130" t="str">
        <f>Sheet1!AB29</f>
        <v>Alan</v>
      </c>
      <c r="V122" s="207" t="s">
        <v>0</v>
      </c>
      <c r="W122" s="207" t="s">
        <v>22</v>
      </c>
      <c r="X122" s="124" t="s">
        <v>55</v>
      </c>
      <c r="Z122" s="205" t="s">
        <v>146</v>
      </c>
      <c r="AA122" s="206"/>
    </row>
    <row r="123" spans="1:27" x14ac:dyDescent="0.25">
      <c r="D123" s="124" t="s">
        <v>56</v>
      </c>
      <c r="E123" s="207" t="s">
        <v>54</v>
      </c>
      <c r="F123" s="207" t="s">
        <v>54</v>
      </c>
      <c r="G123" s="207" t="s">
        <v>53</v>
      </c>
      <c r="H123" s="207" t="s">
        <v>52</v>
      </c>
      <c r="I123" s="207" t="s">
        <v>53</v>
      </c>
      <c r="J123" s="207" t="s">
        <v>54</v>
      </c>
      <c r="K123" s="207" t="s">
        <v>54</v>
      </c>
      <c r="L123" s="124" t="s">
        <v>56</v>
      </c>
      <c r="P123" s="124" t="s">
        <v>56</v>
      </c>
      <c r="Q123" s="207" t="s">
        <v>54</v>
      </c>
      <c r="R123" s="207" t="s">
        <v>54</v>
      </c>
      <c r="S123" s="207" t="s">
        <v>53</v>
      </c>
      <c r="T123" s="207" t="s">
        <v>52</v>
      </c>
      <c r="U123" s="207" t="s">
        <v>53</v>
      </c>
      <c r="V123" s="207" t="s">
        <v>54</v>
      </c>
      <c r="W123" s="207" t="s">
        <v>54</v>
      </c>
      <c r="X123" s="124" t="s">
        <v>56</v>
      </c>
    </row>
    <row r="124" spans="1:27" x14ac:dyDescent="0.25">
      <c r="D124" s="125">
        <f>E124-K124</f>
        <v>1</v>
      </c>
      <c r="E124" s="8">
        <f>F124</f>
        <v>1</v>
      </c>
      <c r="F124" s="8">
        <f>IF(G124&lt;I124,1,0)</f>
        <v>1</v>
      </c>
      <c r="G124" s="496">
        <f>Sheet1!D30</f>
        <v>4</v>
      </c>
      <c r="H124" s="8">
        <f t="shared" ref="H124:H141" si="39">H99</f>
        <v>1</v>
      </c>
      <c r="I124" s="497">
        <f>Sheet1!AD30</f>
        <v>7</v>
      </c>
      <c r="J124" s="8">
        <f>IF(I124&lt;G124,1,0)</f>
        <v>0</v>
      </c>
      <c r="K124" s="8">
        <f>J124</f>
        <v>0</v>
      </c>
      <c r="L124" s="125">
        <f>K124-E124</f>
        <v>-1</v>
      </c>
      <c r="P124" s="125">
        <f>Q124-W124</f>
        <v>-1</v>
      </c>
      <c r="Q124" s="8">
        <f>R124</f>
        <v>0</v>
      </c>
      <c r="R124" s="8">
        <f t="shared" ref="R124:R141" si="40">IF(S124&lt;U124,1,0)</f>
        <v>0</v>
      </c>
      <c r="S124" s="496">
        <f>Sheet1!H30</f>
        <v>9</v>
      </c>
      <c r="T124" s="8">
        <f t="shared" ref="T124:T141" si="41">H124</f>
        <v>1</v>
      </c>
      <c r="U124" s="497">
        <f>Sheet1!AB30</f>
        <v>6</v>
      </c>
      <c r="V124" s="8">
        <f t="shared" ref="V124:V141" si="42">IF(U124&lt;S124,1,0)</f>
        <v>1</v>
      </c>
      <c r="W124" s="8">
        <f>V124</f>
        <v>1</v>
      </c>
      <c r="X124" s="125">
        <f>W124-Q124</f>
        <v>1</v>
      </c>
    </row>
    <row r="125" spans="1:27" x14ac:dyDescent="0.25">
      <c r="D125" s="125">
        <f t="shared" ref="D125:D141" si="43">E125-K125</f>
        <v>2</v>
      </c>
      <c r="E125" s="8">
        <f>SUM(F124:F125)</f>
        <v>2</v>
      </c>
      <c r="F125" s="8">
        <f t="shared" ref="F125:F141" si="44">IF(G125&lt;I125,1,0)</f>
        <v>1</v>
      </c>
      <c r="G125" s="496">
        <f>Sheet1!D31</f>
        <v>4</v>
      </c>
      <c r="H125" s="8">
        <f t="shared" si="39"/>
        <v>2</v>
      </c>
      <c r="I125" s="497">
        <f>Sheet1!AD31</f>
        <v>5</v>
      </c>
      <c r="J125" s="8">
        <f t="shared" ref="J125:J141" si="45">IF(I125&lt;G125,1,0)</f>
        <v>0</v>
      </c>
      <c r="K125" s="8">
        <f>SUM(J124:J125)</f>
        <v>0</v>
      </c>
      <c r="L125" s="125">
        <f t="shared" ref="L125:L141" si="46">K125-E125</f>
        <v>-2</v>
      </c>
      <c r="P125" s="125">
        <f t="shared" ref="P125:P141" si="47">Q125-W125</f>
        <v>0</v>
      </c>
      <c r="Q125" s="8">
        <f>SUM(R124:R125)</f>
        <v>1</v>
      </c>
      <c r="R125" s="8">
        <f t="shared" si="40"/>
        <v>1</v>
      </c>
      <c r="S125" s="496">
        <f>Sheet1!H31</f>
        <v>5</v>
      </c>
      <c r="T125" s="8">
        <f t="shared" si="41"/>
        <v>2</v>
      </c>
      <c r="U125" s="497">
        <f>Sheet1!AB31</f>
        <v>6</v>
      </c>
      <c r="V125" s="8">
        <f t="shared" si="42"/>
        <v>0</v>
      </c>
      <c r="W125" s="8">
        <f>SUM(V124:V125)</f>
        <v>1</v>
      </c>
      <c r="X125" s="125">
        <f t="shared" ref="X125:X141" si="48">W125-Q125</f>
        <v>0</v>
      </c>
      <c r="Y125" s="258"/>
    </row>
    <row r="126" spans="1:27" x14ac:dyDescent="0.25">
      <c r="D126" s="125">
        <f t="shared" si="43"/>
        <v>2</v>
      </c>
      <c r="E126" s="8">
        <f>SUM(F124:F126)</f>
        <v>2</v>
      </c>
      <c r="F126" s="8">
        <f t="shared" si="44"/>
        <v>0</v>
      </c>
      <c r="G126" s="496">
        <f>Sheet1!D32</f>
        <v>4</v>
      </c>
      <c r="H126" s="8">
        <f t="shared" si="39"/>
        <v>3</v>
      </c>
      <c r="I126" s="497">
        <f>Sheet1!AD32</f>
        <v>4</v>
      </c>
      <c r="J126" s="8">
        <f t="shared" si="45"/>
        <v>0</v>
      </c>
      <c r="K126" s="8">
        <f>SUM(J124:J126)</f>
        <v>0</v>
      </c>
      <c r="L126" s="125">
        <f t="shared" si="46"/>
        <v>-2</v>
      </c>
      <c r="P126" s="125">
        <f t="shared" si="47"/>
        <v>1</v>
      </c>
      <c r="Q126" s="8">
        <f>SUM(R124:R126)</f>
        <v>2</v>
      </c>
      <c r="R126" s="8">
        <f t="shared" si="40"/>
        <v>1</v>
      </c>
      <c r="S126" s="496">
        <f>Sheet1!H32</f>
        <v>4</v>
      </c>
      <c r="T126" s="8">
        <f t="shared" si="41"/>
        <v>3</v>
      </c>
      <c r="U126" s="497">
        <f>Sheet1!AB32</f>
        <v>8</v>
      </c>
      <c r="V126" s="8">
        <f t="shared" si="42"/>
        <v>0</v>
      </c>
      <c r="W126" s="8">
        <f>SUM(V124:V126)</f>
        <v>1</v>
      </c>
      <c r="X126" s="125">
        <f t="shared" si="48"/>
        <v>-1</v>
      </c>
    </row>
    <row r="127" spans="1:27" x14ac:dyDescent="0.25">
      <c r="D127" s="125">
        <f t="shared" si="43"/>
        <v>1</v>
      </c>
      <c r="E127" s="8">
        <f>SUM(F124:F127)</f>
        <v>2</v>
      </c>
      <c r="F127" s="8">
        <f t="shared" si="44"/>
        <v>0</v>
      </c>
      <c r="G127" s="496">
        <f>Sheet1!D33</f>
        <v>4</v>
      </c>
      <c r="H127" s="8">
        <f t="shared" si="39"/>
        <v>4</v>
      </c>
      <c r="I127" s="497">
        <f>Sheet1!AD33</f>
        <v>1</v>
      </c>
      <c r="J127" s="8">
        <f t="shared" si="45"/>
        <v>1</v>
      </c>
      <c r="K127" s="8">
        <f>SUM(J124:J127)</f>
        <v>1</v>
      </c>
      <c r="L127" s="125">
        <f t="shared" si="46"/>
        <v>-1</v>
      </c>
      <c r="P127" s="125">
        <f t="shared" si="47"/>
        <v>2</v>
      </c>
      <c r="Q127" s="8">
        <f>SUM(R124:R127)</f>
        <v>3</v>
      </c>
      <c r="R127" s="8">
        <f t="shared" si="40"/>
        <v>1</v>
      </c>
      <c r="S127" s="496">
        <f>Sheet1!H33</f>
        <v>4</v>
      </c>
      <c r="T127" s="8">
        <f t="shared" si="41"/>
        <v>4</v>
      </c>
      <c r="U127" s="497">
        <f>Sheet1!AB33</f>
        <v>5</v>
      </c>
      <c r="V127" s="8">
        <f t="shared" si="42"/>
        <v>0</v>
      </c>
      <c r="W127" s="8">
        <f>SUM(V124:V127)</f>
        <v>1</v>
      </c>
      <c r="X127" s="125">
        <f t="shared" si="48"/>
        <v>-2</v>
      </c>
    </row>
    <row r="128" spans="1:27" x14ac:dyDescent="0.25">
      <c r="D128" s="125">
        <f t="shared" si="43"/>
        <v>0</v>
      </c>
      <c r="E128" s="8">
        <f>SUM(F124:F128)</f>
        <v>2</v>
      </c>
      <c r="F128" s="8">
        <f t="shared" si="44"/>
        <v>0</v>
      </c>
      <c r="G128" s="496">
        <f>Sheet1!D34</f>
        <v>5</v>
      </c>
      <c r="H128" s="8">
        <f t="shared" si="39"/>
        <v>5</v>
      </c>
      <c r="I128" s="497">
        <f>Sheet1!AD34</f>
        <v>3</v>
      </c>
      <c r="J128" s="8">
        <f t="shared" si="45"/>
        <v>1</v>
      </c>
      <c r="K128" s="8">
        <f>SUM(J124:J128)</f>
        <v>2</v>
      </c>
      <c r="L128" s="125">
        <f t="shared" si="46"/>
        <v>0</v>
      </c>
      <c r="P128" s="125">
        <f t="shared" si="47"/>
        <v>2</v>
      </c>
      <c r="Q128" s="8">
        <f>SUM(R124:R128)</f>
        <v>3</v>
      </c>
      <c r="R128" s="8">
        <f t="shared" si="40"/>
        <v>0</v>
      </c>
      <c r="S128" s="496">
        <f>Sheet1!H34</f>
        <v>4</v>
      </c>
      <c r="T128" s="8">
        <f t="shared" si="41"/>
        <v>5</v>
      </c>
      <c r="U128" s="497">
        <f>Sheet1!AB34</f>
        <v>4</v>
      </c>
      <c r="V128" s="8">
        <f t="shared" si="42"/>
        <v>0</v>
      </c>
      <c r="W128" s="8">
        <f>SUM(V124:V128)</f>
        <v>1</v>
      </c>
      <c r="X128" s="125">
        <f t="shared" si="48"/>
        <v>-2</v>
      </c>
    </row>
    <row r="129" spans="3:25" x14ac:dyDescent="0.25">
      <c r="D129" s="125">
        <f t="shared" si="43"/>
        <v>-1</v>
      </c>
      <c r="E129" s="8">
        <f>SUM(F124:F129)</f>
        <v>2</v>
      </c>
      <c r="F129" s="8">
        <f t="shared" si="44"/>
        <v>0</v>
      </c>
      <c r="G129" s="496">
        <f>Sheet1!D35</f>
        <v>6</v>
      </c>
      <c r="H129" s="8">
        <f t="shared" si="39"/>
        <v>6</v>
      </c>
      <c r="I129" s="497">
        <f>Sheet1!AD35</f>
        <v>4</v>
      </c>
      <c r="J129" s="8">
        <f t="shared" si="45"/>
        <v>1</v>
      </c>
      <c r="K129" s="8">
        <f>SUM(J124:J129)</f>
        <v>3</v>
      </c>
      <c r="L129" s="125">
        <f t="shared" si="46"/>
        <v>1</v>
      </c>
      <c r="P129" s="125">
        <f t="shared" si="47"/>
        <v>3</v>
      </c>
      <c r="Q129" s="8">
        <f>SUM(R124:R129)</f>
        <v>4</v>
      </c>
      <c r="R129" s="8">
        <f t="shared" si="40"/>
        <v>1</v>
      </c>
      <c r="S129" s="496">
        <f>Sheet1!H35</f>
        <v>4</v>
      </c>
      <c r="T129" s="8">
        <f t="shared" si="41"/>
        <v>6</v>
      </c>
      <c r="U129" s="497">
        <f>Sheet1!AB35</f>
        <v>5</v>
      </c>
      <c r="V129" s="8">
        <f t="shared" si="42"/>
        <v>0</v>
      </c>
      <c r="W129" s="8">
        <f>SUM(V124:V129)</f>
        <v>1</v>
      </c>
      <c r="X129" s="125">
        <f t="shared" si="48"/>
        <v>-3</v>
      </c>
    </row>
    <row r="130" spans="3:25" x14ac:dyDescent="0.25">
      <c r="D130" s="125">
        <f t="shared" si="43"/>
        <v>-1</v>
      </c>
      <c r="E130" s="8">
        <f>SUM(F124:F130)</f>
        <v>2</v>
      </c>
      <c r="F130" s="8">
        <f t="shared" si="44"/>
        <v>0</v>
      </c>
      <c r="G130" s="496">
        <f>Sheet1!D36</f>
        <v>4</v>
      </c>
      <c r="H130" s="8">
        <f t="shared" si="39"/>
        <v>7</v>
      </c>
      <c r="I130" s="497">
        <f>Sheet1!AD36</f>
        <v>4</v>
      </c>
      <c r="J130" s="8">
        <f t="shared" si="45"/>
        <v>0</v>
      </c>
      <c r="K130" s="8">
        <f>SUM(J124:J130)</f>
        <v>3</v>
      </c>
      <c r="L130" s="125">
        <f t="shared" si="46"/>
        <v>1</v>
      </c>
      <c r="P130" s="125">
        <f t="shared" si="47"/>
        <v>4</v>
      </c>
      <c r="Q130" s="8">
        <f>SUM(R124:R130)</f>
        <v>5</v>
      </c>
      <c r="R130" s="8">
        <f t="shared" si="40"/>
        <v>1</v>
      </c>
      <c r="S130" s="496">
        <f>Sheet1!H36</f>
        <v>4</v>
      </c>
      <c r="T130" s="8">
        <f t="shared" si="41"/>
        <v>7</v>
      </c>
      <c r="U130" s="497">
        <f>Sheet1!AB36</f>
        <v>5</v>
      </c>
      <c r="V130" s="8">
        <f t="shared" si="42"/>
        <v>0</v>
      </c>
      <c r="W130" s="8">
        <f>SUM(V124:V130)</f>
        <v>1</v>
      </c>
      <c r="X130" s="125">
        <f t="shared" si="48"/>
        <v>-4</v>
      </c>
    </row>
    <row r="131" spans="3:25" x14ac:dyDescent="0.25">
      <c r="D131" s="125">
        <f t="shared" si="43"/>
        <v>-1</v>
      </c>
      <c r="E131" s="8">
        <f>SUM(F124:F131)</f>
        <v>2</v>
      </c>
      <c r="F131" s="8">
        <f t="shared" si="44"/>
        <v>0</v>
      </c>
      <c r="G131" s="496">
        <f>Sheet1!D37</f>
        <v>3</v>
      </c>
      <c r="H131" s="8">
        <f t="shared" si="39"/>
        <v>8</v>
      </c>
      <c r="I131" s="497">
        <f>Sheet1!AD37</f>
        <v>3</v>
      </c>
      <c r="J131" s="8">
        <f t="shared" si="45"/>
        <v>0</v>
      </c>
      <c r="K131" s="8">
        <f>SUM(J124:J131)</f>
        <v>3</v>
      </c>
      <c r="L131" s="125">
        <f t="shared" si="46"/>
        <v>1</v>
      </c>
      <c r="P131" s="125">
        <f t="shared" si="47"/>
        <v>3</v>
      </c>
      <c r="Q131" s="8">
        <f>SUM(R124:R131)</f>
        <v>5</v>
      </c>
      <c r="R131" s="8">
        <f t="shared" si="40"/>
        <v>0</v>
      </c>
      <c r="S131" s="496">
        <f>Sheet1!H37</f>
        <v>4</v>
      </c>
      <c r="T131" s="8">
        <f t="shared" si="41"/>
        <v>8</v>
      </c>
      <c r="U131" s="497">
        <f>Sheet1!AB37</f>
        <v>3</v>
      </c>
      <c r="V131" s="8">
        <f t="shared" si="42"/>
        <v>1</v>
      </c>
      <c r="W131" s="8">
        <f>SUM(V124:V131)</f>
        <v>2</v>
      </c>
      <c r="X131" s="125">
        <f t="shared" si="48"/>
        <v>-3</v>
      </c>
    </row>
    <row r="132" spans="3:25" x14ac:dyDescent="0.25">
      <c r="C132" s="207" t="s">
        <v>57</v>
      </c>
      <c r="D132" s="125">
        <f t="shared" si="43"/>
        <v>-2</v>
      </c>
      <c r="E132" s="8">
        <f>SUM(F124:F132)</f>
        <v>2</v>
      </c>
      <c r="F132" s="8">
        <f t="shared" si="44"/>
        <v>0</v>
      </c>
      <c r="G132" s="496">
        <f>Sheet1!D38</f>
        <v>7</v>
      </c>
      <c r="H132" s="8">
        <f t="shared" si="39"/>
        <v>9</v>
      </c>
      <c r="I132" s="497">
        <f>Sheet1!AD38</f>
        <v>5</v>
      </c>
      <c r="J132" s="8">
        <f t="shared" si="45"/>
        <v>1</v>
      </c>
      <c r="K132" s="8">
        <f>SUM(J124:J132)</f>
        <v>4</v>
      </c>
      <c r="L132" s="125">
        <f t="shared" si="46"/>
        <v>2</v>
      </c>
      <c r="M132" s="207" t="s">
        <v>57</v>
      </c>
      <c r="O132" s="207" t="s">
        <v>57</v>
      </c>
      <c r="P132" s="125">
        <f t="shared" si="47"/>
        <v>4</v>
      </c>
      <c r="Q132" s="8">
        <f>SUM(R124:R132)</f>
        <v>6</v>
      </c>
      <c r="R132" s="8">
        <f t="shared" si="40"/>
        <v>1</v>
      </c>
      <c r="S132" s="496">
        <f>Sheet1!H38</f>
        <v>6</v>
      </c>
      <c r="T132" s="8">
        <f t="shared" si="41"/>
        <v>9</v>
      </c>
      <c r="U132" s="497">
        <f>Sheet1!AB38</f>
        <v>7</v>
      </c>
      <c r="V132" s="8">
        <f t="shared" si="42"/>
        <v>0</v>
      </c>
      <c r="W132" s="8">
        <f>SUM(V124:V132)</f>
        <v>2</v>
      </c>
      <c r="X132" s="125">
        <f t="shared" si="48"/>
        <v>-4</v>
      </c>
      <c r="Y132" s="207" t="s">
        <v>57</v>
      </c>
    </row>
    <row r="133" spans="3:25" x14ac:dyDescent="0.25">
      <c r="C133" s="134" t="str">
        <f>IF(D133&gt;8,"WIN"," ")</f>
        <v xml:space="preserve"> </v>
      </c>
      <c r="D133" s="125">
        <f t="shared" si="43"/>
        <v>-2</v>
      </c>
      <c r="E133" s="8">
        <f>SUM(F124:F133)</f>
        <v>2</v>
      </c>
      <c r="F133" s="8">
        <f t="shared" si="44"/>
        <v>0</v>
      </c>
      <c r="G133" s="496">
        <f>Sheet1!D40</f>
        <v>6</v>
      </c>
      <c r="H133" s="8">
        <f t="shared" si="39"/>
        <v>10</v>
      </c>
      <c r="I133" s="497">
        <f>Sheet1!AD40</f>
        <v>6</v>
      </c>
      <c r="J133" s="8">
        <f t="shared" si="45"/>
        <v>0</v>
      </c>
      <c r="K133" s="8">
        <f>SUM(J124:J133)</f>
        <v>4</v>
      </c>
      <c r="L133" s="125">
        <f t="shared" si="46"/>
        <v>2</v>
      </c>
      <c r="M133" s="136" t="str">
        <f>IF(L133&gt;8,"WIN"," ")</f>
        <v xml:space="preserve"> </v>
      </c>
      <c r="N133" s="135"/>
      <c r="O133" s="134" t="str">
        <f>IF(P133&gt;8,"WIN"," ")</f>
        <v xml:space="preserve"> </v>
      </c>
      <c r="P133" s="125">
        <f t="shared" si="47"/>
        <v>3</v>
      </c>
      <c r="Q133" s="8">
        <f>SUM(R124:R133)</f>
        <v>6</v>
      </c>
      <c r="R133" s="8">
        <f t="shared" si="40"/>
        <v>0</v>
      </c>
      <c r="S133" s="496">
        <f>Sheet1!H40</f>
        <v>5</v>
      </c>
      <c r="T133" s="8">
        <f t="shared" si="41"/>
        <v>10</v>
      </c>
      <c r="U133" s="497">
        <f>Sheet1!AB40</f>
        <v>4</v>
      </c>
      <c r="V133" s="8">
        <f t="shared" si="42"/>
        <v>1</v>
      </c>
      <c r="W133" s="8">
        <f>SUM(V124:V133)</f>
        <v>3</v>
      </c>
      <c r="X133" s="125">
        <f t="shared" si="48"/>
        <v>-3</v>
      </c>
      <c r="Y133" s="136" t="str">
        <f>IF(X133&gt;8,"WIN"," ")</f>
        <v xml:space="preserve"> </v>
      </c>
    </row>
    <row r="134" spans="3:25" x14ac:dyDescent="0.25">
      <c r="C134" s="137" t="str">
        <f>IF(D134&gt;7,"WIN"," ")</f>
        <v xml:space="preserve"> </v>
      </c>
      <c r="D134" s="125">
        <f t="shared" si="43"/>
        <v>-3</v>
      </c>
      <c r="E134" s="8">
        <f>SUM(F124:F134)</f>
        <v>2</v>
      </c>
      <c r="F134" s="8">
        <f t="shared" si="44"/>
        <v>0</v>
      </c>
      <c r="G134" s="496">
        <f>Sheet1!D41</f>
        <v>5</v>
      </c>
      <c r="H134" s="8">
        <f t="shared" si="39"/>
        <v>11</v>
      </c>
      <c r="I134" s="497">
        <f>Sheet1!AD41</f>
        <v>4</v>
      </c>
      <c r="J134" s="8">
        <f t="shared" si="45"/>
        <v>1</v>
      </c>
      <c r="K134" s="8">
        <f>SUM(J124:J134)</f>
        <v>5</v>
      </c>
      <c r="L134" s="125">
        <f t="shared" si="46"/>
        <v>3</v>
      </c>
      <c r="M134" s="138" t="str">
        <f>IF(L134&gt;7,"WIN"," ")</f>
        <v xml:space="preserve"> </v>
      </c>
      <c r="N134" s="135"/>
      <c r="O134" s="137" t="str">
        <f>IF(P134&gt;7,"WIN"," ")</f>
        <v xml:space="preserve"> </v>
      </c>
      <c r="P134" s="125">
        <f t="shared" si="47"/>
        <v>3</v>
      </c>
      <c r="Q134" s="8">
        <f>SUM(R124:R134)</f>
        <v>6</v>
      </c>
      <c r="R134" s="8">
        <f t="shared" si="40"/>
        <v>0</v>
      </c>
      <c r="S134" s="496">
        <f>Sheet1!H41</f>
        <v>5</v>
      </c>
      <c r="T134" s="8">
        <f t="shared" si="41"/>
        <v>11</v>
      </c>
      <c r="U134" s="497">
        <f>Sheet1!AB41</f>
        <v>5</v>
      </c>
      <c r="V134" s="8">
        <f t="shared" si="42"/>
        <v>0</v>
      </c>
      <c r="W134" s="8">
        <f>SUM(V124:V134)</f>
        <v>3</v>
      </c>
      <c r="X134" s="125">
        <f t="shared" si="48"/>
        <v>-3</v>
      </c>
      <c r="Y134" s="138" t="str">
        <f>IF(X134&gt;7,"WIN"," ")</f>
        <v xml:space="preserve"> </v>
      </c>
    </row>
    <row r="135" spans="3:25" x14ac:dyDescent="0.25">
      <c r="C135" s="137" t="str">
        <f>IF(D135&gt;6,"WIN"," ")</f>
        <v xml:space="preserve"> </v>
      </c>
      <c r="D135" s="125">
        <f t="shared" si="43"/>
        <v>-3</v>
      </c>
      <c r="E135" s="8">
        <f>SUM(F124:F135)</f>
        <v>2</v>
      </c>
      <c r="F135" s="8">
        <f t="shared" si="44"/>
        <v>0</v>
      </c>
      <c r="G135" s="496">
        <f>Sheet1!D42</f>
        <v>3</v>
      </c>
      <c r="H135" s="8">
        <f t="shared" si="39"/>
        <v>12</v>
      </c>
      <c r="I135" s="497">
        <f>Sheet1!AD42</f>
        <v>3</v>
      </c>
      <c r="J135" s="8">
        <f t="shared" si="45"/>
        <v>0</v>
      </c>
      <c r="K135" s="8">
        <f>SUM(J124:J135)</f>
        <v>5</v>
      </c>
      <c r="L135" s="125">
        <f t="shared" si="46"/>
        <v>3</v>
      </c>
      <c r="M135" s="138" t="str">
        <f>IF(L135&gt;6,"WIN"," ")</f>
        <v xml:space="preserve"> </v>
      </c>
      <c r="N135" s="135"/>
      <c r="O135" s="137" t="str">
        <f>IF(P135&gt;6,"WIN"," ")</f>
        <v xml:space="preserve"> </v>
      </c>
      <c r="P135" s="125">
        <f t="shared" si="47"/>
        <v>4</v>
      </c>
      <c r="Q135" s="8">
        <f>SUM(R124:R135)</f>
        <v>7</v>
      </c>
      <c r="R135" s="8">
        <f t="shared" si="40"/>
        <v>1</v>
      </c>
      <c r="S135" s="496">
        <f>Sheet1!H42</f>
        <v>4</v>
      </c>
      <c r="T135" s="8">
        <f t="shared" si="41"/>
        <v>12</v>
      </c>
      <c r="U135" s="497">
        <f>Sheet1!AB42</f>
        <v>8</v>
      </c>
      <c r="V135" s="8">
        <f t="shared" si="42"/>
        <v>0</v>
      </c>
      <c r="W135" s="8">
        <f>SUM(V124:V135)</f>
        <v>3</v>
      </c>
      <c r="X135" s="125">
        <f t="shared" si="48"/>
        <v>-4</v>
      </c>
      <c r="Y135" s="138" t="str">
        <f>IF(X135&gt;6,"WIN"," ")</f>
        <v xml:space="preserve"> </v>
      </c>
    </row>
    <row r="136" spans="3:25" x14ac:dyDescent="0.25">
      <c r="C136" s="137" t="str">
        <f>IF(D136&gt;5,"WIN"," ")</f>
        <v xml:space="preserve"> </v>
      </c>
      <c r="D136" s="125">
        <f t="shared" si="43"/>
        <v>-4</v>
      </c>
      <c r="E136" s="8">
        <f>SUM(F124:F136)</f>
        <v>2</v>
      </c>
      <c r="F136" s="8">
        <f t="shared" si="44"/>
        <v>0</v>
      </c>
      <c r="G136" s="496">
        <f>Sheet1!D43</f>
        <v>4</v>
      </c>
      <c r="H136" s="8">
        <f t="shared" si="39"/>
        <v>13</v>
      </c>
      <c r="I136" s="497">
        <f>Sheet1!AD43</f>
        <v>2</v>
      </c>
      <c r="J136" s="8">
        <f t="shared" si="45"/>
        <v>1</v>
      </c>
      <c r="K136" s="8">
        <f>SUM(J124:J136)</f>
        <v>6</v>
      </c>
      <c r="L136" s="125">
        <f t="shared" si="46"/>
        <v>4</v>
      </c>
      <c r="M136" s="138" t="str">
        <f>IF(L136&gt;5,"WIN"," ")</f>
        <v xml:space="preserve"> </v>
      </c>
      <c r="N136" s="135"/>
      <c r="O136" s="137" t="str">
        <f>IF(P136&gt;5,"WIN"," ")</f>
        <v xml:space="preserve"> </v>
      </c>
      <c r="P136" s="125">
        <f t="shared" si="47"/>
        <v>5</v>
      </c>
      <c r="Q136" s="8">
        <f>SUM(R124:R136)</f>
        <v>8</v>
      </c>
      <c r="R136" s="8">
        <f t="shared" si="40"/>
        <v>1</v>
      </c>
      <c r="S136" s="496">
        <f>Sheet1!H43</f>
        <v>4</v>
      </c>
      <c r="T136" s="8">
        <f t="shared" si="41"/>
        <v>13</v>
      </c>
      <c r="U136" s="497">
        <f>Sheet1!AB43</f>
        <v>5</v>
      </c>
      <c r="V136" s="8">
        <f t="shared" si="42"/>
        <v>0</v>
      </c>
      <c r="W136" s="8">
        <f>SUM(V124:V136)</f>
        <v>3</v>
      </c>
      <c r="X136" s="125">
        <f t="shared" si="48"/>
        <v>-5</v>
      </c>
      <c r="Y136" s="138" t="str">
        <f>IF(X136&gt;5,"WIN"," ")</f>
        <v xml:space="preserve"> </v>
      </c>
    </row>
    <row r="137" spans="3:25" x14ac:dyDescent="0.25">
      <c r="C137" s="137" t="str">
        <f>IF(D137&gt;4,"WIN"," ")</f>
        <v xml:space="preserve"> </v>
      </c>
      <c r="D137" s="125">
        <f t="shared" si="43"/>
        <v>-4</v>
      </c>
      <c r="E137" s="8">
        <f>SUM(F124:F137)</f>
        <v>2</v>
      </c>
      <c r="F137" s="8">
        <f t="shared" si="44"/>
        <v>0</v>
      </c>
      <c r="G137" s="496">
        <f>Sheet1!D44</f>
        <v>4</v>
      </c>
      <c r="H137" s="8">
        <f t="shared" si="39"/>
        <v>14</v>
      </c>
      <c r="I137" s="497">
        <f>Sheet1!AD44</f>
        <v>4</v>
      </c>
      <c r="J137" s="8">
        <f t="shared" si="45"/>
        <v>0</v>
      </c>
      <c r="K137" s="8">
        <f>SUM(J124:J137)</f>
        <v>6</v>
      </c>
      <c r="L137" s="125">
        <f t="shared" si="46"/>
        <v>4</v>
      </c>
      <c r="M137" s="138" t="str">
        <f>IF(L137&gt;4,"WIN"," ")</f>
        <v xml:space="preserve"> </v>
      </c>
      <c r="N137" s="135"/>
      <c r="O137" s="137" t="str">
        <f>IF(P137&gt;4,"WIN"," ")</f>
        <v xml:space="preserve"> </v>
      </c>
      <c r="P137" s="125">
        <f t="shared" si="47"/>
        <v>4</v>
      </c>
      <c r="Q137" s="8">
        <f>SUM(R124:R137)</f>
        <v>8</v>
      </c>
      <c r="R137" s="8">
        <f t="shared" si="40"/>
        <v>0</v>
      </c>
      <c r="S137" s="496">
        <f>Sheet1!H44</f>
        <v>6</v>
      </c>
      <c r="T137" s="8">
        <f t="shared" si="41"/>
        <v>14</v>
      </c>
      <c r="U137" s="497">
        <f>Sheet1!AB44</f>
        <v>3</v>
      </c>
      <c r="V137" s="8">
        <f t="shared" si="42"/>
        <v>1</v>
      </c>
      <c r="W137" s="8">
        <f>SUM(V124:V137)</f>
        <v>4</v>
      </c>
      <c r="X137" s="125">
        <f t="shared" si="48"/>
        <v>-4</v>
      </c>
      <c r="Y137" s="138" t="str">
        <f>IF(X137&gt;4,"WIN"," ")</f>
        <v xml:space="preserve"> </v>
      </c>
    </row>
    <row r="138" spans="3:25" x14ac:dyDescent="0.25">
      <c r="C138" s="137" t="str">
        <f>IF(D138&gt;3,"WIN"," ")</f>
        <v xml:space="preserve"> </v>
      </c>
      <c r="D138" s="125">
        <f t="shared" si="43"/>
        <v>-5</v>
      </c>
      <c r="E138" s="8">
        <f>SUM(F124:F138)</f>
        <v>2</v>
      </c>
      <c r="F138" s="8">
        <f t="shared" si="44"/>
        <v>0</v>
      </c>
      <c r="G138" s="496">
        <f>Sheet1!D45</f>
        <v>9</v>
      </c>
      <c r="H138" s="8">
        <f t="shared" si="39"/>
        <v>15</v>
      </c>
      <c r="I138" s="497">
        <f>Sheet1!AD45</f>
        <v>5</v>
      </c>
      <c r="J138" s="8">
        <f t="shared" si="45"/>
        <v>1</v>
      </c>
      <c r="K138" s="8">
        <f>SUM(J124:J138)</f>
        <v>7</v>
      </c>
      <c r="L138" s="125">
        <f t="shared" si="46"/>
        <v>5</v>
      </c>
      <c r="M138" s="138" t="str">
        <f>IF(L138&gt;3,"WIN"," ")</f>
        <v>WIN</v>
      </c>
      <c r="N138" s="135"/>
      <c r="O138" s="137" t="str">
        <f>IF(P138&gt;3,"WIN"," ")</f>
        <v xml:space="preserve"> </v>
      </c>
      <c r="P138" s="125">
        <f t="shared" si="47"/>
        <v>3</v>
      </c>
      <c r="Q138" s="8">
        <f>SUM(R124:R138)</f>
        <v>8</v>
      </c>
      <c r="R138" s="8">
        <f t="shared" si="40"/>
        <v>0</v>
      </c>
      <c r="S138" s="496">
        <f>Sheet1!H45</f>
        <v>11</v>
      </c>
      <c r="T138" s="8">
        <f t="shared" si="41"/>
        <v>15</v>
      </c>
      <c r="U138" s="497">
        <f>Sheet1!AB45</f>
        <v>6</v>
      </c>
      <c r="V138" s="8">
        <f t="shared" si="42"/>
        <v>1</v>
      </c>
      <c r="W138" s="8">
        <f>SUM(V124:V138)</f>
        <v>5</v>
      </c>
      <c r="X138" s="125">
        <f t="shared" si="48"/>
        <v>-3</v>
      </c>
      <c r="Y138" s="138" t="str">
        <f>IF(X138&gt;3,"WIN"," ")</f>
        <v xml:space="preserve"> </v>
      </c>
    </row>
    <row r="139" spans="3:25" x14ac:dyDescent="0.25">
      <c r="C139" s="137" t="str">
        <f>IF(D139&gt;2,"WIN"," ")</f>
        <v xml:space="preserve"> </v>
      </c>
      <c r="D139" s="125">
        <f t="shared" si="43"/>
        <v>-4</v>
      </c>
      <c r="E139" s="8">
        <f>SUM(F124:F139)</f>
        <v>3</v>
      </c>
      <c r="F139" s="8">
        <f t="shared" si="44"/>
        <v>1</v>
      </c>
      <c r="G139" s="496">
        <f>Sheet1!D46</f>
        <v>4</v>
      </c>
      <c r="H139" s="8">
        <f t="shared" si="39"/>
        <v>16</v>
      </c>
      <c r="I139" s="497">
        <f>Sheet1!AD46</f>
        <v>7</v>
      </c>
      <c r="J139" s="8">
        <f t="shared" si="45"/>
        <v>0</v>
      </c>
      <c r="K139" s="8">
        <f>SUM(J124:J139)</f>
        <v>7</v>
      </c>
      <c r="L139" s="125">
        <f t="shared" si="46"/>
        <v>4</v>
      </c>
      <c r="M139" s="138" t="str">
        <f>IF(L139&gt;2,"WIN"," ")</f>
        <v>WIN</v>
      </c>
      <c r="N139" s="135"/>
      <c r="O139" s="137" t="str">
        <f>IF(P139&gt;2,"WIN"," ")</f>
        <v xml:space="preserve"> </v>
      </c>
      <c r="P139" s="125">
        <f t="shared" si="47"/>
        <v>2</v>
      </c>
      <c r="Q139" s="8">
        <f>SUM(R124:R139)</f>
        <v>8</v>
      </c>
      <c r="R139" s="8">
        <f t="shared" si="40"/>
        <v>0</v>
      </c>
      <c r="S139" s="496">
        <f>Sheet1!H46</f>
        <v>5</v>
      </c>
      <c r="T139" s="8">
        <f t="shared" si="41"/>
        <v>16</v>
      </c>
      <c r="U139" s="497">
        <f>Sheet1!AB46</f>
        <v>3</v>
      </c>
      <c r="V139" s="8">
        <f t="shared" si="42"/>
        <v>1</v>
      </c>
      <c r="W139" s="8">
        <f>SUM(V124:V139)</f>
        <v>6</v>
      </c>
      <c r="X139" s="125">
        <f t="shared" si="48"/>
        <v>-2</v>
      </c>
      <c r="Y139" s="138" t="str">
        <f>IF(X139&gt;2,"WIN"," ")</f>
        <v xml:space="preserve"> </v>
      </c>
    </row>
    <row r="140" spans="3:25" x14ac:dyDescent="0.25">
      <c r="C140" s="137" t="str">
        <f>IF(D140&gt;1,"WIN"," ")</f>
        <v xml:space="preserve"> </v>
      </c>
      <c r="D140" s="125">
        <f t="shared" si="43"/>
        <v>-5</v>
      </c>
      <c r="E140" s="8">
        <f>SUM(F124:F140)</f>
        <v>3</v>
      </c>
      <c r="F140" s="8">
        <f t="shared" si="44"/>
        <v>0</v>
      </c>
      <c r="G140" s="496">
        <f>Sheet1!D47</f>
        <v>6</v>
      </c>
      <c r="H140" s="8">
        <f t="shared" si="39"/>
        <v>17</v>
      </c>
      <c r="I140" s="497">
        <f>Sheet1!AD47</f>
        <v>4</v>
      </c>
      <c r="J140" s="8">
        <f t="shared" si="45"/>
        <v>1</v>
      </c>
      <c r="K140" s="8">
        <f>SUM(J124:J140)</f>
        <v>8</v>
      </c>
      <c r="L140" s="125">
        <f t="shared" si="46"/>
        <v>5</v>
      </c>
      <c r="M140" s="138" t="str">
        <f>IF(L140&gt;1,"WIN"," ")</f>
        <v>WIN</v>
      </c>
      <c r="N140" s="135"/>
      <c r="O140" s="137" t="str">
        <f>IF(P140&gt;1,"WIN"," ")</f>
        <v>WIN</v>
      </c>
      <c r="P140" s="125">
        <f t="shared" si="47"/>
        <v>2</v>
      </c>
      <c r="Q140" s="8">
        <f>SUM(R124:R140)</f>
        <v>8</v>
      </c>
      <c r="R140" s="8">
        <f t="shared" si="40"/>
        <v>0</v>
      </c>
      <c r="S140" s="496">
        <f>Sheet1!H47</f>
        <v>4</v>
      </c>
      <c r="T140" s="8">
        <f t="shared" si="41"/>
        <v>17</v>
      </c>
      <c r="U140" s="497">
        <f>Sheet1!AB47</f>
        <v>4</v>
      </c>
      <c r="V140" s="8">
        <f t="shared" si="42"/>
        <v>0</v>
      </c>
      <c r="W140" s="8">
        <f>SUM(V124:V140)</f>
        <v>6</v>
      </c>
      <c r="X140" s="125">
        <f t="shared" si="48"/>
        <v>-2</v>
      </c>
      <c r="Y140" s="138" t="str">
        <f>IF(X140&gt;1,"WIN"," ")</f>
        <v xml:space="preserve"> </v>
      </c>
    </row>
    <row r="141" spans="3:25" x14ac:dyDescent="0.25">
      <c r="C141" s="139" t="str">
        <f>IF(D141&gt;0,"WIN"," ")</f>
        <v xml:space="preserve"> </v>
      </c>
      <c r="D141" s="125">
        <f t="shared" si="43"/>
        <v>-4</v>
      </c>
      <c r="E141" s="8">
        <f>SUM(F124:F141)</f>
        <v>4</v>
      </c>
      <c r="F141" s="8">
        <f t="shared" si="44"/>
        <v>1</v>
      </c>
      <c r="G141" s="496">
        <f>Sheet1!D48</f>
        <v>6</v>
      </c>
      <c r="H141" s="8">
        <f t="shared" si="39"/>
        <v>18</v>
      </c>
      <c r="I141" s="497">
        <f>Sheet1!AD48</f>
        <v>8</v>
      </c>
      <c r="J141" s="8">
        <f t="shared" si="45"/>
        <v>0</v>
      </c>
      <c r="K141" s="8">
        <f>SUM(J124:J141)</f>
        <v>8</v>
      </c>
      <c r="L141" s="125">
        <f t="shared" si="46"/>
        <v>4</v>
      </c>
      <c r="M141" s="140" t="str">
        <f>IF(L141&gt;0,"WIN"," ")</f>
        <v>WIN</v>
      </c>
      <c r="N141" s="135"/>
      <c r="O141" s="139" t="str">
        <f>IF(P141&gt;0,"WIN"," ")</f>
        <v>WIN</v>
      </c>
      <c r="P141" s="125">
        <f t="shared" si="47"/>
        <v>3</v>
      </c>
      <c r="Q141" s="8">
        <f>SUM(R124:R141)</f>
        <v>9</v>
      </c>
      <c r="R141" s="8">
        <f t="shared" si="40"/>
        <v>1</v>
      </c>
      <c r="S141" s="496">
        <f>Sheet1!H48</f>
        <v>5</v>
      </c>
      <c r="T141" s="8">
        <f t="shared" si="41"/>
        <v>18</v>
      </c>
      <c r="U141" s="497">
        <f>Sheet1!AB48</f>
        <v>8</v>
      </c>
      <c r="V141" s="8">
        <f t="shared" si="42"/>
        <v>0</v>
      </c>
      <c r="W141" s="8">
        <f>SUM(V124:V141)</f>
        <v>6</v>
      </c>
      <c r="X141" s="125">
        <f t="shared" si="48"/>
        <v>-3</v>
      </c>
      <c r="Y141" s="140" t="str">
        <f>IF(X141&gt;0,"WIN"," ")</f>
        <v xml:space="preserve"> </v>
      </c>
    </row>
    <row r="142" spans="3:25" x14ac:dyDescent="0.25">
      <c r="C142" s="207">
        <f>IF(C141="WIN",1,0)</f>
        <v>0</v>
      </c>
      <c r="M142" s="207">
        <f>IF(M141="WIN",1,0)</f>
        <v>1</v>
      </c>
      <c r="O142" s="207">
        <f>IF(O141="WIN",1,0)</f>
        <v>1</v>
      </c>
      <c r="Y142" s="207">
        <f>IF(Y141="WIN",1,0)</f>
        <v>0</v>
      </c>
    </row>
    <row r="143" spans="3:25" ht="15.75" x14ac:dyDescent="0.25">
      <c r="C143" s="207">
        <f>IF(D141=L141,0.5,0)</f>
        <v>0</v>
      </c>
      <c r="F143" s="125">
        <f>SUM(C142:C143)</f>
        <v>0</v>
      </c>
      <c r="G143" s="161" t="str">
        <f>G122</f>
        <v>Jeff</v>
      </c>
      <c r="I143" s="160" t="str">
        <f>I122</f>
        <v>RichM</v>
      </c>
      <c r="J143" s="125">
        <f>SUM(M142:M143)</f>
        <v>1</v>
      </c>
      <c r="M143" s="207">
        <f>C143</f>
        <v>0</v>
      </c>
      <c r="O143" s="207">
        <f>IF(P141=X141,0.5,0)</f>
        <v>0</v>
      </c>
      <c r="R143" s="125">
        <f>SUM(O142:O143)</f>
        <v>1</v>
      </c>
      <c r="S143" s="161" t="str">
        <f>S122</f>
        <v>Derek</v>
      </c>
      <c r="U143" s="160" t="str">
        <f>U122</f>
        <v>Alan</v>
      </c>
      <c r="V143" s="125">
        <f>SUM(Y142:Y143)</f>
        <v>0</v>
      </c>
      <c r="Y143" s="207">
        <f>O143</f>
        <v>0</v>
      </c>
    </row>
    <row r="144" spans="3:25" ht="15.75" x14ac:dyDescent="0.25">
      <c r="F144" s="178"/>
      <c r="G144" s="175"/>
      <c r="H144" s="126"/>
      <c r="I144" s="175"/>
      <c r="J144" s="177"/>
      <c r="K144" s="126"/>
      <c r="L144" s="126"/>
      <c r="M144" s="126"/>
      <c r="N144" s="126"/>
      <c r="O144" s="126"/>
      <c r="P144" s="126"/>
      <c r="Q144" s="126"/>
      <c r="R144" s="177"/>
      <c r="S144" s="175"/>
      <c r="T144" s="126"/>
      <c r="U144" s="175"/>
      <c r="V144" s="178"/>
    </row>
    <row r="145" spans="1:27" x14ac:dyDescent="0.25"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</row>
    <row r="146" spans="1:27" x14ac:dyDescent="0.25">
      <c r="B146" s="258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</row>
    <row r="147" spans="1:27" ht="26.25" x14ac:dyDescent="0.4">
      <c r="A147" s="205" t="s">
        <v>147</v>
      </c>
      <c r="B147" s="141"/>
      <c r="C147" s="258"/>
      <c r="D147" s="124" t="s">
        <v>55</v>
      </c>
      <c r="E147" s="258" t="s">
        <v>22</v>
      </c>
      <c r="F147" s="258" t="s">
        <v>0</v>
      </c>
      <c r="G147" s="129" t="str">
        <f>Sheet1!F29</f>
        <v>Mike</v>
      </c>
      <c r="H147" s="258" t="s">
        <v>51</v>
      </c>
      <c r="I147" s="130" t="str">
        <f>Sheet1!V29</f>
        <v>Brian</v>
      </c>
      <c r="J147" s="258" t="s">
        <v>0</v>
      </c>
      <c r="K147" s="258" t="s">
        <v>22</v>
      </c>
      <c r="L147" s="124" t="s">
        <v>55</v>
      </c>
      <c r="M147" s="126"/>
      <c r="N147" s="126"/>
      <c r="O147" s="126"/>
      <c r="P147" s="124" t="s">
        <v>55</v>
      </c>
      <c r="Q147" s="258" t="s">
        <v>22</v>
      </c>
      <c r="R147" s="258" t="s">
        <v>0</v>
      </c>
      <c r="S147" s="129" t="str">
        <f>Sheet1!N29</f>
        <v>Stew</v>
      </c>
      <c r="T147" s="258" t="s">
        <v>51</v>
      </c>
      <c r="U147" s="130" t="str">
        <f>Sheet1!X29</f>
        <v>Robin</v>
      </c>
      <c r="V147" s="258" t="s">
        <v>0</v>
      </c>
      <c r="W147" s="258" t="s">
        <v>22</v>
      </c>
      <c r="X147" s="124" t="s">
        <v>55</v>
      </c>
      <c r="Y147" s="258"/>
      <c r="Z147" s="205" t="s">
        <v>148</v>
      </c>
      <c r="AA147" s="206"/>
    </row>
    <row r="148" spans="1:27" x14ac:dyDescent="0.25">
      <c r="B148" s="258"/>
      <c r="C148" s="258"/>
      <c r="D148" s="124" t="s">
        <v>56</v>
      </c>
      <c r="E148" s="258" t="s">
        <v>54</v>
      </c>
      <c r="F148" s="258" t="s">
        <v>54</v>
      </c>
      <c r="G148" s="258" t="s">
        <v>53</v>
      </c>
      <c r="H148" s="258" t="s">
        <v>52</v>
      </c>
      <c r="I148" s="258" t="s">
        <v>53</v>
      </c>
      <c r="J148" s="258" t="s">
        <v>54</v>
      </c>
      <c r="K148" s="258" t="s">
        <v>54</v>
      </c>
      <c r="L148" s="124" t="s">
        <v>56</v>
      </c>
      <c r="M148" s="126"/>
      <c r="N148" s="126"/>
      <c r="O148" s="126"/>
      <c r="P148" s="124" t="s">
        <v>56</v>
      </c>
      <c r="Q148" s="258" t="s">
        <v>54</v>
      </c>
      <c r="R148" s="258" t="s">
        <v>54</v>
      </c>
      <c r="S148" s="258" t="s">
        <v>53</v>
      </c>
      <c r="T148" s="258" t="s">
        <v>52</v>
      </c>
      <c r="U148" s="258" t="s">
        <v>53</v>
      </c>
      <c r="V148" s="258" t="s">
        <v>54</v>
      </c>
      <c r="W148" s="258" t="s">
        <v>54</v>
      </c>
      <c r="X148" s="124" t="s">
        <v>56</v>
      </c>
      <c r="Y148" s="258"/>
    </row>
    <row r="149" spans="1:27" x14ac:dyDescent="0.25">
      <c r="B149" s="258"/>
      <c r="C149" s="258"/>
      <c r="D149" s="125">
        <f>E149-K149</f>
        <v>1</v>
      </c>
      <c r="E149" s="8">
        <f>F149</f>
        <v>1</v>
      </c>
      <c r="F149" s="8">
        <f>IF(G149&lt;I149,1,0)</f>
        <v>1</v>
      </c>
      <c r="G149" s="496">
        <f>Sheet1!F30</f>
        <v>5</v>
      </c>
      <c r="H149" s="8">
        <f>H124</f>
        <v>1</v>
      </c>
      <c r="I149" s="497">
        <f>Sheet1!V30</f>
        <v>8</v>
      </c>
      <c r="J149" s="8">
        <f>IF(I149&lt;G149,1,0)</f>
        <v>0</v>
      </c>
      <c r="K149" s="8">
        <f>J149</f>
        <v>0</v>
      </c>
      <c r="L149" s="125">
        <f>K149-E149</f>
        <v>-1</v>
      </c>
      <c r="M149" s="126"/>
      <c r="N149" s="126"/>
      <c r="O149" s="126"/>
      <c r="P149" s="125">
        <f>Q149-W149</f>
        <v>-1</v>
      </c>
      <c r="Q149" s="8">
        <f>R149</f>
        <v>0</v>
      </c>
      <c r="R149" s="8">
        <f t="shared" ref="R149:R166" si="49">IF(S149&lt;U149,1,0)</f>
        <v>0</v>
      </c>
      <c r="S149" s="496">
        <f>Sheet1!N30</f>
        <v>6</v>
      </c>
      <c r="T149" s="8">
        <f t="shared" ref="T149:T166" si="50">H149</f>
        <v>1</v>
      </c>
      <c r="U149" s="497">
        <f>Sheet1!X30</f>
        <v>4</v>
      </c>
      <c r="V149" s="8">
        <f t="shared" ref="V149:V166" si="51">IF(U149&lt;S149,1,0)</f>
        <v>1</v>
      </c>
      <c r="W149" s="8">
        <f>V149</f>
        <v>1</v>
      </c>
      <c r="X149" s="125">
        <f>W149-Q149</f>
        <v>1</v>
      </c>
      <c r="Y149" s="258"/>
    </row>
    <row r="150" spans="1:27" x14ac:dyDescent="0.25">
      <c r="B150" s="258"/>
      <c r="C150" s="258"/>
      <c r="D150" s="125">
        <f t="shared" ref="D150:D166" si="52">E150-K150</f>
        <v>2</v>
      </c>
      <c r="E150" s="8">
        <f>SUM(F149:F150)</f>
        <v>2</v>
      </c>
      <c r="F150" s="8">
        <f t="shared" ref="F150:F166" si="53">IF(G150&lt;I150,1,0)</f>
        <v>1</v>
      </c>
      <c r="G150" s="496">
        <f>Sheet1!F31</f>
        <v>5</v>
      </c>
      <c r="H150" s="486">
        <f t="shared" ref="H150:H166" si="54">H125</f>
        <v>2</v>
      </c>
      <c r="I150" s="497">
        <f>Sheet1!V31</f>
        <v>8</v>
      </c>
      <c r="J150" s="8">
        <f t="shared" ref="J150:J166" si="55">IF(I150&lt;G150,1,0)</f>
        <v>0</v>
      </c>
      <c r="K150" s="8">
        <f>SUM(J149:J150)</f>
        <v>0</v>
      </c>
      <c r="L150" s="125">
        <f t="shared" ref="L150:L166" si="56">K150-E150</f>
        <v>-2</v>
      </c>
      <c r="M150" s="126"/>
      <c r="N150" s="126"/>
      <c r="O150" s="126"/>
      <c r="P150" s="125">
        <f t="shared" ref="P150:P166" si="57">Q150-W150</f>
        <v>-1</v>
      </c>
      <c r="Q150" s="8">
        <f>SUM(R149:R150)</f>
        <v>0</v>
      </c>
      <c r="R150" s="8">
        <f t="shared" si="49"/>
        <v>0</v>
      </c>
      <c r="S150" s="496">
        <f>Sheet1!N31</f>
        <v>4</v>
      </c>
      <c r="T150" s="8">
        <f t="shared" si="50"/>
        <v>2</v>
      </c>
      <c r="U150" s="497">
        <f>Sheet1!X31</f>
        <v>4</v>
      </c>
      <c r="V150" s="8">
        <f t="shared" si="51"/>
        <v>0</v>
      </c>
      <c r="W150" s="8">
        <f>SUM(V149:V150)</f>
        <v>1</v>
      </c>
      <c r="X150" s="125">
        <f t="shared" ref="X150:X166" si="58">W150-Q150</f>
        <v>1</v>
      </c>
      <c r="Y150" s="258"/>
    </row>
    <row r="151" spans="1:27" x14ac:dyDescent="0.25">
      <c r="B151" s="258"/>
      <c r="C151" s="258"/>
      <c r="D151" s="125">
        <f t="shared" si="52"/>
        <v>2</v>
      </c>
      <c r="E151" s="8">
        <f>SUM(F149:F151)</f>
        <v>2</v>
      </c>
      <c r="F151" s="8">
        <f t="shared" si="53"/>
        <v>0</v>
      </c>
      <c r="G151" s="496">
        <f>Sheet1!F32</f>
        <v>5</v>
      </c>
      <c r="H151" s="486">
        <f t="shared" si="54"/>
        <v>3</v>
      </c>
      <c r="I151" s="497">
        <f>Sheet1!V32</f>
        <v>5</v>
      </c>
      <c r="J151" s="8">
        <f t="shared" si="55"/>
        <v>0</v>
      </c>
      <c r="K151" s="8">
        <f>SUM(J149:J151)</f>
        <v>0</v>
      </c>
      <c r="L151" s="125">
        <f t="shared" si="56"/>
        <v>-2</v>
      </c>
      <c r="M151" s="126"/>
      <c r="N151" s="126"/>
      <c r="O151" s="126"/>
      <c r="P151" s="125">
        <f t="shared" si="57"/>
        <v>-2</v>
      </c>
      <c r="Q151" s="8">
        <f>SUM(R149:R151)</f>
        <v>0</v>
      </c>
      <c r="R151" s="8">
        <f t="shared" si="49"/>
        <v>0</v>
      </c>
      <c r="S151" s="496">
        <f>Sheet1!N32</f>
        <v>5</v>
      </c>
      <c r="T151" s="8">
        <f t="shared" si="50"/>
        <v>3</v>
      </c>
      <c r="U151" s="497">
        <f>Sheet1!X32</f>
        <v>3</v>
      </c>
      <c r="V151" s="8">
        <f t="shared" si="51"/>
        <v>1</v>
      </c>
      <c r="W151" s="8">
        <f>SUM(V149:V151)</f>
        <v>2</v>
      </c>
      <c r="X151" s="125">
        <f t="shared" si="58"/>
        <v>2</v>
      </c>
      <c r="Y151" s="258"/>
    </row>
    <row r="152" spans="1:27" x14ac:dyDescent="0.25">
      <c r="B152" s="258"/>
      <c r="C152" s="258"/>
      <c r="D152" s="125">
        <f t="shared" si="52"/>
        <v>3</v>
      </c>
      <c r="E152" s="8">
        <f>SUM(F149:F152)</f>
        <v>3</v>
      </c>
      <c r="F152" s="8">
        <f t="shared" si="53"/>
        <v>1</v>
      </c>
      <c r="G152" s="496">
        <f>Sheet1!F33</f>
        <v>4</v>
      </c>
      <c r="H152" s="486">
        <f t="shared" si="54"/>
        <v>4</v>
      </c>
      <c r="I152" s="497">
        <f>Sheet1!V33</f>
        <v>5</v>
      </c>
      <c r="J152" s="8">
        <f t="shared" si="55"/>
        <v>0</v>
      </c>
      <c r="K152" s="8">
        <f>SUM(J149:J152)</f>
        <v>0</v>
      </c>
      <c r="L152" s="125">
        <f t="shared" si="56"/>
        <v>-3</v>
      </c>
      <c r="M152" s="258"/>
      <c r="N152" s="258"/>
      <c r="O152" s="258"/>
      <c r="P152" s="125">
        <f t="shared" si="57"/>
        <v>-3</v>
      </c>
      <c r="Q152" s="8">
        <f>SUM(R149:R152)</f>
        <v>0</v>
      </c>
      <c r="R152" s="8">
        <f t="shared" si="49"/>
        <v>0</v>
      </c>
      <c r="S152" s="496">
        <f>Sheet1!N33</f>
        <v>5</v>
      </c>
      <c r="T152" s="8">
        <f t="shared" si="50"/>
        <v>4</v>
      </c>
      <c r="U152" s="497">
        <f>Sheet1!X33</f>
        <v>3</v>
      </c>
      <c r="V152" s="8">
        <f t="shared" si="51"/>
        <v>1</v>
      </c>
      <c r="W152" s="8">
        <f>SUM(V149:V152)</f>
        <v>3</v>
      </c>
      <c r="X152" s="125">
        <f t="shared" si="58"/>
        <v>3</v>
      </c>
      <c r="Y152" s="258"/>
    </row>
    <row r="153" spans="1:27" x14ac:dyDescent="0.25">
      <c r="B153" s="258"/>
      <c r="C153" s="258"/>
      <c r="D153" s="125">
        <f t="shared" si="52"/>
        <v>4</v>
      </c>
      <c r="E153" s="8">
        <f>SUM(F149:F153)</f>
        <v>4</v>
      </c>
      <c r="F153" s="8">
        <f t="shared" si="53"/>
        <v>1</v>
      </c>
      <c r="G153" s="496">
        <f>Sheet1!F34</f>
        <v>4</v>
      </c>
      <c r="H153" s="486">
        <f t="shared" si="54"/>
        <v>5</v>
      </c>
      <c r="I153" s="497">
        <f>Sheet1!V34</f>
        <v>6</v>
      </c>
      <c r="J153" s="8">
        <f t="shared" si="55"/>
        <v>0</v>
      </c>
      <c r="K153" s="8">
        <f>SUM(J149:J153)</f>
        <v>0</v>
      </c>
      <c r="L153" s="125">
        <f t="shared" si="56"/>
        <v>-4</v>
      </c>
      <c r="M153" s="258"/>
      <c r="N153" s="258"/>
      <c r="O153" s="258"/>
      <c r="P153" s="125">
        <f t="shared" si="57"/>
        <v>-4</v>
      </c>
      <c r="Q153" s="8">
        <f>SUM(R149:R153)</f>
        <v>0</v>
      </c>
      <c r="R153" s="8">
        <f t="shared" si="49"/>
        <v>0</v>
      </c>
      <c r="S153" s="496">
        <f>Sheet1!N34</f>
        <v>6</v>
      </c>
      <c r="T153" s="8">
        <f t="shared" si="50"/>
        <v>5</v>
      </c>
      <c r="U153" s="497">
        <f>Sheet1!X34</f>
        <v>5</v>
      </c>
      <c r="V153" s="8">
        <f t="shared" si="51"/>
        <v>1</v>
      </c>
      <c r="W153" s="8">
        <f>SUM(V149:V153)</f>
        <v>4</v>
      </c>
      <c r="X153" s="125">
        <f t="shared" si="58"/>
        <v>4</v>
      </c>
      <c r="Y153" s="258"/>
    </row>
    <row r="154" spans="1:27" x14ac:dyDescent="0.25">
      <c r="B154" s="258"/>
      <c r="C154" s="258"/>
      <c r="D154" s="125">
        <f t="shared" si="52"/>
        <v>3</v>
      </c>
      <c r="E154" s="8">
        <f>SUM(F149:F154)</f>
        <v>4</v>
      </c>
      <c r="F154" s="8">
        <f t="shared" si="53"/>
        <v>0</v>
      </c>
      <c r="G154" s="496">
        <f>Sheet1!F35</f>
        <v>6</v>
      </c>
      <c r="H154" s="486">
        <f t="shared" si="54"/>
        <v>6</v>
      </c>
      <c r="I154" s="497">
        <f>Sheet1!V35</f>
        <v>5</v>
      </c>
      <c r="J154" s="8">
        <f t="shared" si="55"/>
        <v>1</v>
      </c>
      <c r="K154" s="8">
        <f>SUM(J149:J154)</f>
        <v>1</v>
      </c>
      <c r="L154" s="125">
        <f t="shared" si="56"/>
        <v>-3</v>
      </c>
      <c r="M154" s="258"/>
      <c r="N154" s="258"/>
      <c r="O154" s="258"/>
      <c r="P154" s="125">
        <f t="shared" si="57"/>
        <v>-3</v>
      </c>
      <c r="Q154" s="8">
        <f>SUM(R149:R154)</f>
        <v>1</v>
      </c>
      <c r="R154" s="8">
        <f t="shared" si="49"/>
        <v>1</v>
      </c>
      <c r="S154" s="496">
        <f>Sheet1!N35</f>
        <v>3</v>
      </c>
      <c r="T154" s="8">
        <f t="shared" si="50"/>
        <v>6</v>
      </c>
      <c r="U154" s="497">
        <f>Sheet1!X35</f>
        <v>5</v>
      </c>
      <c r="V154" s="8">
        <f t="shared" si="51"/>
        <v>0</v>
      </c>
      <c r="W154" s="8">
        <f>SUM(V149:V154)</f>
        <v>4</v>
      </c>
      <c r="X154" s="125">
        <f t="shared" si="58"/>
        <v>3</v>
      </c>
      <c r="Y154" s="258"/>
    </row>
    <row r="155" spans="1:27" x14ac:dyDescent="0.25">
      <c r="B155" s="258"/>
      <c r="C155" s="258"/>
      <c r="D155" s="125">
        <f t="shared" si="52"/>
        <v>2</v>
      </c>
      <c r="E155" s="8">
        <f>SUM(F149:F155)</f>
        <v>4</v>
      </c>
      <c r="F155" s="8">
        <f t="shared" si="53"/>
        <v>0</v>
      </c>
      <c r="G155" s="496">
        <f>Sheet1!F36</f>
        <v>6</v>
      </c>
      <c r="H155" s="486">
        <f t="shared" si="54"/>
        <v>7</v>
      </c>
      <c r="I155" s="497">
        <f>Sheet1!V36</f>
        <v>4</v>
      </c>
      <c r="J155" s="8">
        <f t="shared" si="55"/>
        <v>1</v>
      </c>
      <c r="K155" s="8">
        <f>SUM(J149:J155)</f>
        <v>2</v>
      </c>
      <c r="L155" s="125">
        <f t="shared" si="56"/>
        <v>-2</v>
      </c>
      <c r="M155" s="258"/>
      <c r="N155" s="258"/>
      <c r="O155" s="258"/>
      <c r="P155" s="125">
        <f t="shared" si="57"/>
        <v>-2</v>
      </c>
      <c r="Q155" s="8">
        <f>SUM(R149:R155)</f>
        <v>2</v>
      </c>
      <c r="R155" s="8">
        <f t="shared" si="49"/>
        <v>1</v>
      </c>
      <c r="S155" s="496">
        <f>Sheet1!N36</f>
        <v>3</v>
      </c>
      <c r="T155" s="8">
        <f t="shared" si="50"/>
        <v>7</v>
      </c>
      <c r="U155" s="497">
        <f>Sheet1!X36</f>
        <v>6</v>
      </c>
      <c r="V155" s="8">
        <f t="shared" si="51"/>
        <v>0</v>
      </c>
      <c r="W155" s="8">
        <f>SUM(V149:V155)</f>
        <v>4</v>
      </c>
      <c r="X155" s="125">
        <f t="shared" si="58"/>
        <v>2</v>
      </c>
      <c r="Y155" s="258"/>
    </row>
    <row r="156" spans="1:27" x14ac:dyDescent="0.25">
      <c r="B156" s="258"/>
      <c r="C156" s="258"/>
      <c r="D156" s="125">
        <f t="shared" si="52"/>
        <v>3</v>
      </c>
      <c r="E156" s="8">
        <f>SUM(F149:F156)</f>
        <v>5</v>
      </c>
      <c r="F156" s="8">
        <f t="shared" si="53"/>
        <v>1</v>
      </c>
      <c r="G156" s="496">
        <f>Sheet1!F37</f>
        <v>3</v>
      </c>
      <c r="H156" s="486">
        <f t="shared" si="54"/>
        <v>8</v>
      </c>
      <c r="I156" s="497">
        <f>Sheet1!V37</f>
        <v>4</v>
      </c>
      <c r="J156" s="8">
        <f t="shared" si="55"/>
        <v>0</v>
      </c>
      <c r="K156" s="8">
        <f>SUM(J149:J156)</f>
        <v>2</v>
      </c>
      <c r="L156" s="125">
        <f t="shared" si="56"/>
        <v>-3</v>
      </c>
      <c r="M156" s="258"/>
      <c r="N156" s="258"/>
      <c r="O156" s="258"/>
      <c r="P156" s="125">
        <f t="shared" si="57"/>
        <v>-3</v>
      </c>
      <c r="Q156" s="8">
        <f>SUM(R149:R156)</f>
        <v>2</v>
      </c>
      <c r="R156" s="8">
        <f t="shared" si="49"/>
        <v>0</v>
      </c>
      <c r="S156" s="496">
        <f>Sheet1!N37</f>
        <v>4</v>
      </c>
      <c r="T156" s="8">
        <f t="shared" si="50"/>
        <v>8</v>
      </c>
      <c r="U156" s="497">
        <f>Sheet1!X37</f>
        <v>3</v>
      </c>
      <c r="V156" s="8">
        <f t="shared" si="51"/>
        <v>1</v>
      </c>
      <c r="W156" s="8">
        <f>SUM(V149:V156)</f>
        <v>5</v>
      </c>
      <c r="X156" s="125">
        <f t="shared" si="58"/>
        <v>3</v>
      </c>
      <c r="Y156" s="258"/>
    </row>
    <row r="157" spans="1:27" x14ac:dyDescent="0.25">
      <c r="B157" s="258"/>
      <c r="C157" s="258" t="s">
        <v>57</v>
      </c>
      <c r="D157" s="125">
        <f t="shared" si="52"/>
        <v>3</v>
      </c>
      <c r="E157" s="8">
        <f>SUM(F149:F157)</f>
        <v>5</v>
      </c>
      <c r="F157" s="8">
        <f t="shared" si="53"/>
        <v>0</v>
      </c>
      <c r="G157" s="496">
        <f>Sheet1!F38</f>
        <v>5</v>
      </c>
      <c r="H157" s="486">
        <f t="shared" si="54"/>
        <v>9</v>
      </c>
      <c r="I157" s="497">
        <f>Sheet1!V38</f>
        <v>5</v>
      </c>
      <c r="J157" s="8">
        <f t="shared" si="55"/>
        <v>0</v>
      </c>
      <c r="K157" s="8">
        <f>SUM(J149:J157)</f>
        <v>2</v>
      </c>
      <c r="L157" s="125">
        <f t="shared" si="56"/>
        <v>-3</v>
      </c>
      <c r="M157" s="258" t="s">
        <v>57</v>
      </c>
      <c r="N157" s="258"/>
      <c r="O157" s="258" t="s">
        <v>57</v>
      </c>
      <c r="P157" s="125">
        <f t="shared" si="57"/>
        <v>-4</v>
      </c>
      <c r="Q157" s="8">
        <f>SUM(R149:R157)</f>
        <v>2</v>
      </c>
      <c r="R157" s="8">
        <f t="shared" si="49"/>
        <v>0</v>
      </c>
      <c r="S157" s="496">
        <f>Sheet1!N38</f>
        <v>6</v>
      </c>
      <c r="T157" s="8">
        <f t="shared" si="50"/>
        <v>9</v>
      </c>
      <c r="U157" s="497">
        <f>Sheet1!X38</f>
        <v>3</v>
      </c>
      <c r="V157" s="8">
        <f t="shared" si="51"/>
        <v>1</v>
      </c>
      <c r="W157" s="8">
        <f>SUM(V149:V157)</f>
        <v>6</v>
      </c>
      <c r="X157" s="125">
        <f t="shared" si="58"/>
        <v>4</v>
      </c>
      <c r="Y157" s="258" t="s">
        <v>57</v>
      </c>
    </row>
    <row r="158" spans="1:27" x14ac:dyDescent="0.25">
      <c r="B158" s="258"/>
      <c r="C158" s="134" t="str">
        <f>IF(D158&gt;8,"WIN"," ")</f>
        <v xml:space="preserve"> </v>
      </c>
      <c r="D158" s="125">
        <f t="shared" si="52"/>
        <v>4</v>
      </c>
      <c r="E158" s="8">
        <f>SUM(F149:F158)</f>
        <v>6</v>
      </c>
      <c r="F158" s="8">
        <f t="shared" si="53"/>
        <v>1</v>
      </c>
      <c r="G158" s="496">
        <f>Sheet1!F40</f>
        <v>3</v>
      </c>
      <c r="H158" s="486">
        <f t="shared" si="54"/>
        <v>10</v>
      </c>
      <c r="I158" s="497">
        <f>Sheet1!V40</f>
        <v>6</v>
      </c>
      <c r="J158" s="8">
        <f t="shared" si="55"/>
        <v>0</v>
      </c>
      <c r="K158" s="8">
        <f>SUM(J149:J158)</f>
        <v>2</v>
      </c>
      <c r="L158" s="125">
        <f t="shared" si="56"/>
        <v>-4</v>
      </c>
      <c r="M158" s="136" t="str">
        <f>IF(L158&gt;8,"WIN"," ")</f>
        <v xml:space="preserve"> </v>
      </c>
      <c r="N158" s="135"/>
      <c r="O158" s="134" t="str">
        <f>IF(P158&gt;8,"WIN"," ")</f>
        <v xml:space="preserve"> </v>
      </c>
      <c r="P158" s="125">
        <f t="shared" si="57"/>
        <v>-3</v>
      </c>
      <c r="Q158" s="8">
        <f>SUM(R149:R158)</f>
        <v>3</v>
      </c>
      <c r="R158" s="8">
        <f t="shared" si="49"/>
        <v>1</v>
      </c>
      <c r="S158" s="496">
        <f>Sheet1!N40</f>
        <v>4</v>
      </c>
      <c r="T158" s="8">
        <f t="shared" si="50"/>
        <v>10</v>
      </c>
      <c r="U158" s="497">
        <f>Sheet1!X40</f>
        <v>5</v>
      </c>
      <c r="V158" s="8">
        <f t="shared" si="51"/>
        <v>0</v>
      </c>
      <c r="W158" s="8">
        <f>SUM(V149:V158)</f>
        <v>6</v>
      </c>
      <c r="X158" s="125">
        <f t="shared" si="58"/>
        <v>3</v>
      </c>
      <c r="Y158" s="136" t="str">
        <f>IF(X158&gt;8,"WIN"," ")</f>
        <v xml:space="preserve"> </v>
      </c>
    </row>
    <row r="159" spans="1:27" x14ac:dyDescent="0.25">
      <c r="B159" s="258"/>
      <c r="C159" s="137" t="str">
        <f>IF(D159&gt;7,"WIN"," ")</f>
        <v xml:space="preserve"> </v>
      </c>
      <c r="D159" s="125">
        <f t="shared" si="52"/>
        <v>3</v>
      </c>
      <c r="E159" s="8">
        <f>SUM(F149:F159)</f>
        <v>6</v>
      </c>
      <c r="F159" s="8">
        <f t="shared" si="53"/>
        <v>0</v>
      </c>
      <c r="G159" s="496">
        <f>Sheet1!F41</f>
        <v>8</v>
      </c>
      <c r="H159" s="486">
        <f t="shared" si="54"/>
        <v>11</v>
      </c>
      <c r="I159" s="497">
        <f>Sheet1!V41</f>
        <v>4</v>
      </c>
      <c r="J159" s="8">
        <f t="shared" si="55"/>
        <v>1</v>
      </c>
      <c r="K159" s="8">
        <f>SUM(J149:J159)</f>
        <v>3</v>
      </c>
      <c r="L159" s="125">
        <f t="shared" si="56"/>
        <v>-3</v>
      </c>
      <c r="M159" s="138" t="str">
        <f>IF(L159&gt;7,"WIN"," ")</f>
        <v xml:space="preserve"> </v>
      </c>
      <c r="N159" s="135"/>
      <c r="O159" s="137" t="str">
        <f>IF(P159&gt;7,"WIN"," ")</f>
        <v xml:space="preserve"> </v>
      </c>
      <c r="P159" s="125">
        <f t="shared" si="57"/>
        <v>-4</v>
      </c>
      <c r="Q159" s="8">
        <f>SUM(R149:R159)</f>
        <v>3</v>
      </c>
      <c r="R159" s="8">
        <f t="shared" si="49"/>
        <v>0</v>
      </c>
      <c r="S159" s="496">
        <f>Sheet1!N41</f>
        <v>7</v>
      </c>
      <c r="T159" s="8">
        <f t="shared" si="50"/>
        <v>11</v>
      </c>
      <c r="U159" s="497">
        <f>Sheet1!X41</f>
        <v>4</v>
      </c>
      <c r="V159" s="8">
        <f t="shared" si="51"/>
        <v>1</v>
      </c>
      <c r="W159" s="8">
        <f>SUM(V149:V159)</f>
        <v>7</v>
      </c>
      <c r="X159" s="125">
        <f t="shared" si="58"/>
        <v>4</v>
      </c>
      <c r="Y159" s="138" t="str">
        <f>IF(X159&gt;7,"WIN"," ")</f>
        <v xml:space="preserve"> </v>
      </c>
    </row>
    <row r="160" spans="1:27" x14ac:dyDescent="0.25">
      <c r="B160" s="258"/>
      <c r="C160" s="137" t="str">
        <f>IF(D160&gt;6,"WIN"," ")</f>
        <v xml:space="preserve"> </v>
      </c>
      <c r="D160" s="125">
        <f t="shared" si="52"/>
        <v>3</v>
      </c>
      <c r="E160" s="8">
        <f>SUM(F149:F160)</f>
        <v>6</v>
      </c>
      <c r="F160" s="8">
        <f t="shared" si="53"/>
        <v>0</v>
      </c>
      <c r="G160" s="496">
        <f>Sheet1!F42</f>
        <v>4</v>
      </c>
      <c r="H160" s="486">
        <f t="shared" si="54"/>
        <v>12</v>
      </c>
      <c r="I160" s="497">
        <f>Sheet1!V42</f>
        <v>4</v>
      </c>
      <c r="J160" s="8">
        <f t="shared" si="55"/>
        <v>0</v>
      </c>
      <c r="K160" s="8">
        <f>SUM(J149:J160)</f>
        <v>3</v>
      </c>
      <c r="L160" s="125">
        <f t="shared" si="56"/>
        <v>-3</v>
      </c>
      <c r="M160" s="138" t="str">
        <f>IF(L160&gt;6,"WIN"," ")</f>
        <v xml:space="preserve"> </v>
      </c>
      <c r="N160" s="135"/>
      <c r="O160" s="137" t="str">
        <f>IF(P160&gt;6,"WIN"," ")</f>
        <v xml:space="preserve"> </v>
      </c>
      <c r="P160" s="125">
        <f t="shared" si="57"/>
        <v>-4</v>
      </c>
      <c r="Q160" s="8">
        <f>SUM(R149:R160)</f>
        <v>3</v>
      </c>
      <c r="R160" s="8">
        <f t="shared" si="49"/>
        <v>0</v>
      </c>
      <c r="S160" s="496">
        <f>Sheet1!N42</f>
        <v>4</v>
      </c>
      <c r="T160" s="8">
        <f t="shared" si="50"/>
        <v>12</v>
      </c>
      <c r="U160" s="497">
        <f>Sheet1!X42</f>
        <v>4</v>
      </c>
      <c r="V160" s="8">
        <f t="shared" si="51"/>
        <v>0</v>
      </c>
      <c r="W160" s="8">
        <f>SUM(V149:V160)</f>
        <v>7</v>
      </c>
      <c r="X160" s="125">
        <f t="shared" si="58"/>
        <v>4</v>
      </c>
      <c r="Y160" s="138" t="str">
        <f>IF(X160&gt;6,"WIN"," ")</f>
        <v xml:space="preserve"> </v>
      </c>
    </row>
    <row r="161" spans="2:25" x14ac:dyDescent="0.25">
      <c r="B161" s="258"/>
      <c r="C161" s="137" t="str">
        <f>IF(D161&gt;5,"WIN"," ")</f>
        <v xml:space="preserve"> </v>
      </c>
      <c r="D161" s="125">
        <f t="shared" si="52"/>
        <v>3</v>
      </c>
      <c r="E161" s="8">
        <f>SUM(F149:F161)</f>
        <v>6</v>
      </c>
      <c r="F161" s="8">
        <f t="shared" si="53"/>
        <v>0</v>
      </c>
      <c r="G161" s="496">
        <f>Sheet1!F43</f>
        <v>3</v>
      </c>
      <c r="H161" s="486">
        <f t="shared" si="54"/>
        <v>13</v>
      </c>
      <c r="I161" s="497">
        <f>Sheet1!V43</f>
        <v>3</v>
      </c>
      <c r="J161" s="8">
        <f t="shared" si="55"/>
        <v>0</v>
      </c>
      <c r="K161" s="8">
        <f>SUM(J149:J161)</f>
        <v>3</v>
      </c>
      <c r="L161" s="125">
        <f t="shared" si="56"/>
        <v>-3</v>
      </c>
      <c r="M161" s="138" t="str">
        <f>IF(L161&gt;5,"WIN"," ")</f>
        <v xml:space="preserve"> </v>
      </c>
      <c r="N161" s="135"/>
      <c r="O161" s="137" t="str">
        <f>IF(P161&gt;5,"WIN"," ")</f>
        <v xml:space="preserve"> </v>
      </c>
      <c r="P161" s="125">
        <f t="shared" si="57"/>
        <v>-4</v>
      </c>
      <c r="Q161" s="8">
        <f>SUM(R149:R161)</f>
        <v>3</v>
      </c>
      <c r="R161" s="8">
        <f t="shared" si="49"/>
        <v>0</v>
      </c>
      <c r="S161" s="496">
        <f>Sheet1!N43</f>
        <v>4</v>
      </c>
      <c r="T161" s="8">
        <f t="shared" si="50"/>
        <v>13</v>
      </c>
      <c r="U161" s="497">
        <f>Sheet1!X43</f>
        <v>4</v>
      </c>
      <c r="V161" s="8">
        <f t="shared" si="51"/>
        <v>0</v>
      </c>
      <c r="W161" s="8">
        <f>SUM(V149:V161)</f>
        <v>7</v>
      </c>
      <c r="X161" s="125">
        <f t="shared" si="58"/>
        <v>4</v>
      </c>
      <c r="Y161" s="138" t="str">
        <f>IF(X161&gt;5,"WIN"," ")</f>
        <v xml:space="preserve"> </v>
      </c>
    </row>
    <row r="162" spans="2:25" x14ac:dyDescent="0.25">
      <c r="B162" s="258"/>
      <c r="C162" s="137" t="str">
        <f>IF(D162&gt;4,"WIN"," ")</f>
        <v xml:space="preserve"> </v>
      </c>
      <c r="D162" s="125">
        <f t="shared" si="52"/>
        <v>4</v>
      </c>
      <c r="E162" s="8">
        <f>SUM(F149:F162)</f>
        <v>7</v>
      </c>
      <c r="F162" s="8">
        <f t="shared" si="53"/>
        <v>1</v>
      </c>
      <c r="G162" s="496">
        <f>Sheet1!F44</f>
        <v>5</v>
      </c>
      <c r="H162" s="486">
        <f t="shared" si="54"/>
        <v>14</v>
      </c>
      <c r="I162" s="497">
        <f>Sheet1!V44</f>
        <v>7</v>
      </c>
      <c r="J162" s="8">
        <f t="shared" si="55"/>
        <v>0</v>
      </c>
      <c r="K162" s="8">
        <f>SUM(J149:J162)</f>
        <v>3</v>
      </c>
      <c r="L162" s="125">
        <f t="shared" si="56"/>
        <v>-4</v>
      </c>
      <c r="M162" s="138" t="str">
        <f>IF(L162&gt;4,"WIN"," ")</f>
        <v xml:space="preserve"> </v>
      </c>
      <c r="N162" s="135"/>
      <c r="O162" s="137" t="str">
        <f>IF(P162&gt;4,"WIN"," ")</f>
        <v xml:space="preserve"> </v>
      </c>
      <c r="P162" s="125">
        <f t="shared" si="57"/>
        <v>-3</v>
      </c>
      <c r="Q162" s="8">
        <f>SUM(R149:R162)</f>
        <v>4</v>
      </c>
      <c r="R162" s="8">
        <f t="shared" si="49"/>
        <v>1</v>
      </c>
      <c r="S162" s="496">
        <f>Sheet1!N44</f>
        <v>2</v>
      </c>
      <c r="T162" s="8">
        <f t="shared" si="50"/>
        <v>14</v>
      </c>
      <c r="U162" s="497">
        <f>Sheet1!X44</f>
        <v>4</v>
      </c>
      <c r="V162" s="8">
        <f t="shared" si="51"/>
        <v>0</v>
      </c>
      <c r="W162" s="8">
        <f>SUM(V149:V162)</f>
        <v>7</v>
      </c>
      <c r="X162" s="125">
        <f t="shared" si="58"/>
        <v>3</v>
      </c>
      <c r="Y162" s="138" t="str">
        <f>IF(X162&gt;4,"WIN"," ")</f>
        <v xml:space="preserve"> </v>
      </c>
    </row>
    <row r="163" spans="2:25" x14ac:dyDescent="0.25">
      <c r="B163" s="258"/>
      <c r="C163" s="137" t="str">
        <f>IF(D163&gt;3,"WIN"," ")</f>
        <v>WIN</v>
      </c>
      <c r="D163" s="125">
        <f t="shared" si="52"/>
        <v>5</v>
      </c>
      <c r="E163" s="8">
        <f>SUM(F149:F163)</f>
        <v>8</v>
      </c>
      <c r="F163" s="8">
        <f t="shared" si="53"/>
        <v>1</v>
      </c>
      <c r="G163" s="496">
        <f>Sheet1!F45</f>
        <v>6</v>
      </c>
      <c r="H163" s="486">
        <f t="shared" si="54"/>
        <v>15</v>
      </c>
      <c r="I163" s="497">
        <f>Sheet1!V45</f>
        <v>7</v>
      </c>
      <c r="J163" s="8">
        <f t="shared" si="55"/>
        <v>0</v>
      </c>
      <c r="K163" s="8">
        <f>SUM(J149:J163)</f>
        <v>3</v>
      </c>
      <c r="L163" s="125">
        <f t="shared" si="56"/>
        <v>-5</v>
      </c>
      <c r="M163" s="138" t="str">
        <f>IF(L163&gt;3,"WIN"," ")</f>
        <v xml:space="preserve"> </v>
      </c>
      <c r="N163" s="135"/>
      <c r="O163" s="137" t="str">
        <f>IF(P163&gt;3,"WIN"," ")</f>
        <v xml:space="preserve"> </v>
      </c>
      <c r="P163" s="125">
        <f t="shared" si="57"/>
        <v>-4</v>
      </c>
      <c r="Q163" s="8">
        <f>SUM(R149:R163)</f>
        <v>4</v>
      </c>
      <c r="R163" s="8">
        <f t="shared" si="49"/>
        <v>0</v>
      </c>
      <c r="S163" s="496">
        <f>Sheet1!N45</f>
        <v>5</v>
      </c>
      <c r="T163" s="8">
        <f t="shared" si="50"/>
        <v>15</v>
      </c>
      <c r="U163" s="497">
        <f>Sheet1!X45</f>
        <v>4</v>
      </c>
      <c r="V163" s="8">
        <f t="shared" si="51"/>
        <v>1</v>
      </c>
      <c r="W163" s="8">
        <f>SUM(V149:V163)</f>
        <v>8</v>
      </c>
      <c r="X163" s="125">
        <f t="shared" si="58"/>
        <v>4</v>
      </c>
      <c r="Y163" s="138" t="str">
        <f>IF(X163&gt;3,"WIN"," ")</f>
        <v>WIN</v>
      </c>
    </row>
    <row r="164" spans="2:25" x14ac:dyDescent="0.25">
      <c r="B164" s="258"/>
      <c r="C164" s="137" t="str">
        <f>IF(D164&gt;2,"WIN"," ")</f>
        <v>WIN</v>
      </c>
      <c r="D164" s="125">
        <f t="shared" si="52"/>
        <v>4</v>
      </c>
      <c r="E164" s="8">
        <f>SUM(F149:F164)</f>
        <v>8</v>
      </c>
      <c r="F164" s="8">
        <f t="shared" si="53"/>
        <v>0</v>
      </c>
      <c r="G164" s="496">
        <f>Sheet1!F46</f>
        <v>5</v>
      </c>
      <c r="H164" s="486">
        <f t="shared" si="54"/>
        <v>16</v>
      </c>
      <c r="I164" s="497">
        <f>Sheet1!V46</f>
        <v>4</v>
      </c>
      <c r="J164" s="8">
        <f t="shared" si="55"/>
        <v>1</v>
      </c>
      <c r="K164" s="8">
        <f>SUM(J149:J164)</f>
        <v>4</v>
      </c>
      <c r="L164" s="125">
        <f t="shared" si="56"/>
        <v>-4</v>
      </c>
      <c r="M164" s="138" t="str">
        <f>IF(L164&gt;2,"WIN"," ")</f>
        <v xml:space="preserve"> </v>
      </c>
      <c r="N164" s="135"/>
      <c r="O164" s="137" t="str">
        <f>IF(P164&gt;2,"WIN"," ")</f>
        <v xml:space="preserve"> </v>
      </c>
      <c r="P164" s="125">
        <f t="shared" si="57"/>
        <v>-3</v>
      </c>
      <c r="Q164" s="8">
        <f>SUM(R149:R164)</f>
        <v>5</v>
      </c>
      <c r="R164" s="8">
        <f t="shared" si="49"/>
        <v>1</v>
      </c>
      <c r="S164" s="496">
        <f>Sheet1!N46</f>
        <v>2</v>
      </c>
      <c r="T164" s="8">
        <f t="shared" si="50"/>
        <v>16</v>
      </c>
      <c r="U164" s="497">
        <f>Sheet1!X46</f>
        <v>4</v>
      </c>
      <c r="V164" s="8">
        <f t="shared" si="51"/>
        <v>0</v>
      </c>
      <c r="W164" s="8">
        <f>SUM(V149:V164)</f>
        <v>8</v>
      </c>
      <c r="X164" s="125">
        <f t="shared" si="58"/>
        <v>3</v>
      </c>
      <c r="Y164" s="138" t="str">
        <f>IF(X164&gt;2,"WIN"," ")</f>
        <v>WIN</v>
      </c>
    </row>
    <row r="165" spans="2:25" x14ac:dyDescent="0.25">
      <c r="B165" s="258"/>
      <c r="C165" s="137" t="str">
        <f>IF(D165&gt;1,"WIN"," ")</f>
        <v>WIN</v>
      </c>
      <c r="D165" s="125">
        <f t="shared" si="52"/>
        <v>3</v>
      </c>
      <c r="E165" s="8">
        <f>SUM(F149:F165)</f>
        <v>8</v>
      </c>
      <c r="F165" s="8">
        <f t="shared" si="53"/>
        <v>0</v>
      </c>
      <c r="G165" s="496">
        <f>Sheet1!F47</f>
        <v>5</v>
      </c>
      <c r="H165" s="486">
        <f t="shared" si="54"/>
        <v>17</v>
      </c>
      <c r="I165" s="497">
        <f>Sheet1!V47</f>
        <v>3</v>
      </c>
      <c r="J165" s="8">
        <f t="shared" si="55"/>
        <v>1</v>
      </c>
      <c r="K165" s="8">
        <f>SUM(J149:J165)</f>
        <v>5</v>
      </c>
      <c r="L165" s="125">
        <f t="shared" si="56"/>
        <v>-3</v>
      </c>
      <c r="M165" s="138" t="str">
        <f>IF(L165&gt;1,"WIN"," ")</f>
        <v xml:space="preserve"> </v>
      </c>
      <c r="N165" s="135"/>
      <c r="O165" s="137" t="str">
        <f>IF(P165&gt;1,"WIN"," ")</f>
        <v xml:space="preserve"> </v>
      </c>
      <c r="P165" s="125">
        <f t="shared" si="57"/>
        <v>-3</v>
      </c>
      <c r="Q165" s="8">
        <f>SUM(R149:R165)</f>
        <v>5</v>
      </c>
      <c r="R165" s="8">
        <f t="shared" si="49"/>
        <v>0</v>
      </c>
      <c r="S165" s="496">
        <f>Sheet1!N47</f>
        <v>4</v>
      </c>
      <c r="T165" s="8">
        <f t="shared" si="50"/>
        <v>17</v>
      </c>
      <c r="U165" s="497">
        <f>Sheet1!X47</f>
        <v>4</v>
      </c>
      <c r="V165" s="8">
        <f t="shared" si="51"/>
        <v>0</v>
      </c>
      <c r="W165" s="8">
        <f>SUM(V149:V165)</f>
        <v>8</v>
      </c>
      <c r="X165" s="125">
        <f t="shared" si="58"/>
        <v>3</v>
      </c>
      <c r="Y165" s="138" t="str">
        <f>IF(X165&gt;1,"WIN"," ")</f>
        <v>WIN</v>
      </c>
    </row>
    <row r="166" spans="2:25" x14ac:dyDescent="0.25">
      <c r="B166" s="258"/>
      <c r="C166" s="139" t="str">
        <f>IF(D166&gt;0,"WIN"," ")</f>
        <v>WIN</v>
      </c>
      <c r="D166" s="125">
        <f t="shared" si="52"/>
        <v>2</v>
      </c>
      <c r="E166" s="8">
        <f>SUM(F149:F166)</f>
        <v>8</v>
      </c>
      <c r="F166" s="8">
        <f t="shared" si="53"/>
        <v>0</v>
      </c>
      <c r="G166" s="496">
        <f>Sheet1!F48</f>
        <v>7</v>
      </c>
      <c r="H166" s="486">
        <f t="shared" si="54"/>
        <v>18</v>
      </c>
      <c r="I166" s="497">
        <f>Sheet1!V48</f>
        <v>6</v>
      </c>
      <c r="J166" s="8">
        <f t="shared" si="55"/>
        <v>1</v>
      </c>
      <c r="K166" s="8">
        <f>SUM(J149:J166)</f>
        <v>6</v>
      </c>
      <c r="L166" s="125">
        <f t="shared" si="56"/>
        <v>-2</v>
      </c>
      <c r="M166" s="140" t="str">
        <f>IF(L166&gt;0,"WIN"," ")</f>
        <v xml:space="preserve"> </v>
      </c>
      <c r="N166" s="135"/>
      <c r="O166" s="139" t="str">
        <f>IF(P166&gt;0,"WIN"," ")</f>
        <v xml:space="preserve"> </v>
      </c>
      <c r="P166" s="125">
        <f t="shared" si="57"/>
        <v>-4</v>
      </c>
      <c r="Q166" s="8">
        <f>SUM(R149:R166)</f>
        <v>5</v>
      </c>
      <c r="R166" s="8">
        <f t="shared" si="49"/>
        <v>0</v>
      </c>
      <c r="S166" s="496">
        <f>Sheet1!N48</f>
        <v>6</v>
      </c>
      <c r="T166" s="8">
        <f t="shared" si="50"/>
        <v>18</v>
      </c>
      <c r="U166" s="497">
        <f>Sheet1!X48</f>
        <v>4</v>
      </c>
      <c r="V166" s="8">
        <f t="shared" si="51"/>
        <v>1</v>
      </c>
      <c r="W166" s="8">
        <f>SUM(V149:V166)</f>
        <v>9</v>
      </c>
      <c r="X166" s="125">
        <f t="shared" si="58"/>
        <v>4</v>
      </c>
      <c r="Y166" s="140" t="str">
        <f>IF(X166&gt;0,"WIN"," ")</f>
        <v>WIN</v>
      </c>
    </row>
    <row r="167" spans="2:25" x14ac:dyDescent="0.25">
      <c r="B167" s="258"/>
      <c r="C167" s="258">
        <f>IF(C166="WIN",1,0)</f>
        <v>1</v>
      </c>
      <c r="D167" s="258"/>
      <c r="E167" s="258"/>
      <c r="F167" s="258"/>
      <c r="G167" s="258"/>
      <c r="H167" s="258"/>
      <c r="I167" s="258"/>
      <c r="J167" s="258"/>
      <c r="K167" s="258"/>
      <c r="L167" s="258"/>
      <c r="M167" s="258">
        <f>IF(M166="WIN",1,0)</f>
        <v>0</v>
      </c>
      <c r="N167" s="258"/>
      <c r="O167" s="258">
        <f>IF(O166="WIN",1,0)</f>
        <v>0</v>
      </c>
      <c r="P167" s="258"/>
      <c r="Q167" s="258"/>
      <c r="R167" s="258"/>
      <c r="S167" s="258"/>
      <c r="T167" s="258"/>
      <c r="U167" s="258"/>
      <c r="V167" s="258"/>
      <c r="W167" s="258"/>
      <c r="X167" s="258"/>
      <c r="Y167" s="258">
        <f>IF(Y166="WIN",1,0)</f>
        <v>1</v>
      </c>
    </row>
    <row r="168" spans="2:25" ht="15.75" x14ac:dyDescent="0.25">
      <c r="B168" s="258"/>
      <c r="C168" s="258">
        <f>IF(D166=L166,0.5,0)</f>
        <v>0</v>
      </c>
      <c r="D168" s="258"/>
      <c r="E168" s="258"/>
      <c r="F168" s="125">
        <f>SUM(C167:C168)</f>
        <v>1</v>
      </c>
      <c r="G168" s="161" t="str">
        <f>G147</f>
        <v>Mike</v>
      </c>
      <c r="H168" s="258"/>
      <c r="I168" s="160" t="str">
        <f>I147</f>
        <v>Brian</v>
      </c>
      <c r="J168" s="125">
        <f>SUM(M167:M168)</f>
        <v>0</v>
      </c>
      <c r="K168" s="258"/>
      <c r="L168" s="258"/>
      <c r="M168" s="258">
        <f>C168</f>
        <v>0</v>
      </c>
      <c r="N168" s="258"/>
      <c r="O168" s="258">
        <f>IF(P166=X166,0.5,0)</f>
        <v>0</v>
      </c>
      <c r="P168" s="258"/>
      <c r="Q168" s="258"/>
      <c r="R168" s="125">
        <f>SUM(O167:O168)</f>
        <v>0</v>
      </c>
      <c r="S168" s="161" t="str">
        <f>S147</f>
        <v>Stew</v>
      </c>
      <c r="T168" s="258"/>
      <c r="U168" s="160" t="str">
        <f>U147</f>
        <v>Robin</v>
      </c>
      <c r="V168" s="125">
        <f>SUM(Y167:Y168)</f>
        <v>1</v>
      </c>
      <c r="W168" s="258"/>
      <c r="X168" s="258"/>
      <c r="Y168" s="258">
        <f>O168</f>
        <v>0</v>
      </c>
    </row>
    <row r="169" spans="2:25" ht="15.75" x14ac:dyDescent="0.25">
      <c r="B169" s="258"/>
      <c r="C169" s="258"/>
      <c r="D169" s="258"/>
      <c r="E169" s="258"/>
      <c r="F169" s="178"/>
      <c r="G169" s="175"/>
      <c r="H169" s="126"/>
      <c r="I169" s="175"/>
      <c r="J169" s="177"/>
      <c r="K169" s="126"/>
      <c r="L169" s="126"/>
      <c r="M169" s="126"/>
      <c r="N169" s="126"/>
      <c r="O169" s="126"/>
      <c r="P169" s="126"/>
      <c r="Q169" s="126"/>
      <c r="R169" s="177"/>
      <c r="S169" s="175"/>
      <c r="T169" s="126"/>
      <c r="U169" s="175"/>
      <c r="V169" s="178"/>
      <c r="W169" s="258"/>
      <c r="X169" s="258"/>
      <c r="Y169" s="258"/>
    </row>
    <row r="170" spans="2:25" x14ac:dyDescent="0.25">
      <c r="B170" s="371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</row>
    <row r="171" spans="2:25" x14ac:dyDescent="0.25">
      <c r="B171" s="371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</row>
    <row r="172" spans="2:25" ht="21" x14ac:dyDescent="0.35">
      <c r="F172" s="178"/>
      <c r="G172" s="175"/>
      <c r="H172" s="126"/>
      <c r="I172" s="175"/>
      <c r="J172" s="177"/>
      <c r="K172" s="126"/>
      <c r="L172" s="126"/>
      <c r="M172" s="126"/>
      <c r="N172" s="376" t="s">
        <v>174</v>
      </c>
      <c r="O172" s="126"/>
      <c r="P172" s="126"/>
      <c r="Q172" s="126"/>
      <c r="R172" s="177"/>
      <c r="S172" s="175"/>
      <c r="T172" s="126"/>
      <c r="U172" s="175"/>
      <c r="V172" s="178"/>
    </row>
    <row r="173" spans="2:25" ht="18.75" x14ac:dyDescent="0.3">
      <c r="C173" s="142"/>
      <c r="D173" s="142"/>
      <c r="E173" s="142"/>
      <c r="F173" s="143"/>
      <c r="G173" s="143"/>
      <c r="H173" s="143"/>
      <c r="I173" s="144"/>
      <c r="J173" s="144"/>
      <c r="K173" s="144"/>
      <c r="L173" s="126"/>
      <c r="M173" s="131"/>
      <c r="N173" s="131"/>
      <c r="O173" s="131"/>
      <c r="P173" s="126"/>
      <c r="Q173" s="144"/>
      <c r="R173" s="144"/>
      <c r="S173" s="144"/>
      <c r="T173" s="143"/>
      <c r="U173" s="50"/>
      <c r="V173" s="143"/>
      <c r="W173" s="142"/>
      <c r="X173" s="142"/>
      <c r="Y173" s="142"/>
    </row>
    <row r="174" spans="2:25" ht="18.75" x14ac:dyDescent="0.3">
      <c r="C174" s="133" t="s">
        <v>68</v>
      </c>
      <c r="D174" s="133" t="s">
        <v>67</v>
      </c>
      <c r="E174" s="133" t="s">
        <v>66</v>
      </c>
      <c r="F174" s="133" t="s">
        <v>65</v>
      </c>
      <c r="G174" s="133" t="s">
        <v>64</v>
      </c>
      <c r="H174" s="133" t="s">
        <v>63</v>
      </c>
      <c r="I174" s="133" t="s">
        <v>62</v>
      </c>
      <c r="J174" s="133" t="s">
        <v>61</v>
      </c>
      <c r="K174" s="133" t="s">
        <v>60</v>
      </c>
      <c r="L174" s="207" t="s">
        <v>8</v>
      </c>
      <c r="M174" s="214" t="s">
        <v>186</v>
      </c>
      <c r="O174" s="214" t="s">
        <v>187</v>
      </c>
      <c r="P174" s="207" t="s">
        <v>8</v>
      </c>
      <c r="Q174" s="133" t="s">
        <v>60</v>
      </c>
      <c r="R174" s="133" t="s">
        <v>61</v>
      </c>
      <c r="S174" s="133" t="s">
        <v>62</v>
      </c>
      <c r="T174" s="133" t="s">
        <v>63</v>
      </c>
      <c r="U174" s="133" t="s">
        <v>64</v>
      </c>
      <c r="V174" s="133" t="s">
        <v>65</v>
      </c>
      <c r="W174" s="133" t="s">
        <v>66</v>
      </c>
      <c r="X174" s="133" t="s">
        <v>67</v>
      </c>
      <c r="Y174" s="133" t="s">
        <v>68</v>
      </c>
    </row>
    <row r="175" spans="2:25" ht="18.75" x14ac:dyDescent="0.3">
      <c r="B175" s="126" t="s">
        <v>8</v>
      </c>
      <c r="C175" s="148" t="str">
        <f>IF(C91="WIN", "WIN"," ")</f>
        <v>WIN</v>
      </c>
      <c r="D175" s="149" t="str">
        <f>IF(C90="WIN", "WIN"," ")</f>
        <v xml:space="preserve"> </v>
      </c>
      <c r="E175" s="150" t="str">
        <f>IF(C89="WIN", "WIN"," ")</f>
        <v xml:space="preserve"> </v>
      </c>
      <c r="F175" s="145" t="str">
        <f>IF(C88="WIN", "WIN"," ")</f>
        <v xml:space="preserve"> </v>
      </c>
      <c r="G175" s="146" t="str">
        <f>IF(C87="WIN", "WIN"," ")</f>
        <v xml:space="preserve"> </v>
      </c>
      <c r="H175" s="147" t="str">
        <f>IF(C86="WIN", "WIN"," ")</f>
        <v xml:space="preserve"> </v>
      </c>
      <c r="I175" s="151" t="str">
        <f>IF(C85="WIN", "WIN"," ")</f>
        <v xml:space="preserve"> </v>
      </c>
      <c r="J175" s="152" t="str">
        <f>IF(C84="WIN", "WIN"," ")</f>
        <v xml:space="preserve"> </v>
      </c>
      <c r="K175" s="153" t="str">
        <f>IF(C83="WIN", "WIN"," ")</f>
        <v xml:space="preserve"> </v>
      </c>
      <c r="L175" s="382">
        <v>5</v>
      </c>
      <c r="M175" s="127" t="str">
        <f>G72</f>
        <v>Neil</v>
      </c>
      <c r="N175" s="126" t="s">
        <v>51</v>
      </c>
      <c r="O175" s="128" t="str">
        <f>I72</f>
        <v>Derm</v>
      </c>
      <c r="P175" s="382">
        <v>5</v>
      </c>
      <c r="Q175" s="153" t="str">
        <f>IF(M83="WIN", "WIN"," ")</f>
        <v xml:space="preserve"> </v>
      </c>
      <c r="R175" s="152" t="str">
        <f>IF(M84="WIN", "WIN"," ")</f>
        <v xml:space="preserve"> </v>
      </c>
      <c r="S175" s="151" t="str">
        <f>IF(M85="WIN", "WIN"," ")</f>
        <v xml:space="preserve"> </v>
      </c>
      <c r="T175" s="147" t="str">
        <f>IF(M86="WIN", "WIN"," ")</f>
        <v xml:space="preserve"> </v>
      </c>
      <c r="U175" s="146" t="str">
        <f>IF(M87="WIN", "WIN"," ")</f>
        <v xml:space="preserve"> </v>
      </c>
      <c r="V175" s="145" t="str">
        <f>IF(M88="WIN", "WIN"," ")</f>
        <v xml:space="preserve"> </v>
      </c>
      <c r="W175" s="150" t="str">
        <f>IF(M89="WIN", "WIN"," ")</f>
        <v xml:space="preserve"> </v>
      </c>
      <c r="X175" s="149" t="str">
        <f>IF(M90="WIN", "WIN"," ")</f>
        <v xml:space="preserve"> </v>
      </c>
      <c r="Y175" s="148" t="str">
        <f>IF(M91="WIN", "WIN"," ")</f>
        <v xml:space="preserve"> </v>
      </c>
    </row>
    <row r="176" spans="2:25" ht="18.75" x14ac:dyDescent="0.3">
      <c r="C176" s="148" t="str">
        <f>IF(O91="WIN", "WIN"," ")</f>
        <v>WIN</v>
      </c>
      <c r="D176" s="149" t="str">
        <f>IF(O90="WIN", "WIN"," ")</f>
        <v xml:space="preserve"> </v>
      </c>
      <c r="E176" s="150" t="str">
        <f>IF(O89="WIN", "WIN"," ")</f>
        <v xml:space="preserve"> </v>
      </c>
      <c r="F176" s="145" t="str">
        <f>IF(O88="WIN", "WIN"," ")</f>
        <v xml:space="preserve"> </v>
      </c>
      <c r="G176" s="146" t="str">
        <f>IF(O87="WIN", "WIN"," ")</f>
        <v xml:space="preserve"> </v>
      </c>
      <c r="H176" s="147" t="str">
        <f>IF(O86="WIN", "WIN"," ")</f>
        <v xml:space="preserve"> </v>
      </c>
      <c r="I176" s="151" t="str">
        <f>IF(O85="WIN", "WIN"," ")</f>
        <v xml:space="preserve"> </v>
      </c>
      <c r="J176" s="152" t="str">
        <f>IF(O84="WIN", "WIN"," ")</f>
        <v xml:space="preserve"> </v>
      </c>
      <c r="K176" s="153" t="str">
        <f>IF(O83="WIN", "WIN"," ")</f>
        <v xml:space="preserve"> </v>
      </c>
      <c r="L176" s="382">
        <v>6</v>
      </c>
      <c r="M176" s="127" t="str">
        <f>S72</f>
        <v>Aaron</v>
      </c>
      <c r="N176" s="126" t="s">
        <v>51</v>
      </c>
      <c r="O176" s="128" t="str">
        <f>U72</f>
        <v>Phil</v>
      </c>
      <c r="P176" s="382">
        <v>6</v>
      </c>
      <c r="Q176" s="153" t="str">
        <f>IF(Y83="WIN", "WIN"," ")</f>
        <v xml:space="preserve"> </v>
      </c>
      <c r="R176" s="152" t="str">
        <f>IF(Y84="WIN", "WIN"," ")</f>
        <v xml:space="preserve"> </v>
      </c>
      <c r="S176" s="151" t="str">
        <f>IF(Y85="WIN", "WIN"," ")</f>
        <v xml:space="preserve"> </v>
      </c>
      <c r="T176" s="147" t="str">
        <f>IF(Y86="WIN", "WIN"," ")</f>
        <v xml:space="preserve"> </v>
      </c>
      <c r="U176" s="146" t="str">
        <f>IF(Y87="WIN", "WIN"," ")</f>
        <v xml:space="preserve"> </v>
      </c>
      <c r="V176" s="145" t="str">
        <f>IF(Y88="WIN", "WIN"," ")</f>
        <v xml:space="preserve"> </v>
      </c>
      <c r="W176" s="150" t="str">
        <f>IF(Y89="WIN", "WIN"," ")</f>
        <v xml:space="preserve"> </v>
      </c>
      <c r="X176" s="149" t="str">
        <f>IF(Y90="WIN", "WIN"," ")</f>
        <v xml:space="preserve"> </v>
      </c>
      <c r="Y176" s="148" t="str">
        <f>IF(Y91="WIN", "WIN"," ")</f>
        <v xml:space="preserve"> </v>
      </c>
    </row>
    <row r="177" spans="2:25" ht="18.75" x14ac:dyDescent="0.3">
      <c r="C177" s="148" t="str">
        <f>IF(C116="WIN", "WIN"," ")</f>
        <v xml:space="preserve"> </v>
      </c>
      <c r="D177" s="149" t="str">
        <f>IF(C115="WIN", "WIN"," ")</f>
        <v xml:space="preserve"> </v>
      </c>
      <c r="E177" s="150" t="str">
        <f>IF(C114="WIN", "WIN"," ")</f>
        <v xml:space="preserve"> </v>
      </c>
      <c r="F177" s="145" t="str">
        <f>IF(C113="WIN", "WIN"," ")</f>
        <v xml:space="preserve"> </v>
      </c>
      <c r="G177" s="146" t="str">
        <f>IF(C112="WIN", "WIN"," ")</f>
        <v xml:space="preserve"> </v>
      </c>
      <c r="H177" s="147" t="str">
        <f>IF(C111="WIN", "WIN"," ")</f>
        <v xml:space="preserve"> </v>
      </c>
      <c r="I177" s="151" t="str">
        <f>IF(C110="WIN", "WIN"," ")</f>
        <v xml:space="preserve"> </v>
      </c>
      <c r="J177" s="152" t="str">
        <f>IF(C109="WIN", "WIN"," ")</f>
        <v xml:space="preserve"> </v>
      </c>
      <c r="K177" s="153" t="str">
        <f>IF(C108="WIN", "WIN"," ")</f>
        <v xml:space="preserve"> </v>
      </c>
      <c r="L177" s="382">
        <v>7</v>
      </c>
      <c r="M177" s="127" t="str">
        <f>G97</f>
        <v>Steve</v>
      </c>
      <c r="N177" s="126" t="s">
        <v>51</v>
      </c>
      <c r="O177" s="128" t="str">
        <f>I97</f>
        <v>Tom</v>
      </c>
      <c r="P177" s="382">
        <v>7</v>
      </c>
      <c r="Q177" s="153" t="str">
        <f>IF(M108="WIN", "WIN"," ")</f>
        <v xml:space="preserve"> </v>
      </c>
      <c r="R177" s="152" t="str">
        <f>IF(M109="WIN", "WIN"," ")</f>
        <v xml:space="preserve"> </v>
      </c>
      <c r="S177" s="151" t="str">
        <f>IF(M110="WIN", "WIN"," ")</f>
        <v xml:space="preserve"> </v>
      </c>
      <c r="T177" s="147" t="str">
        <f>IF(M111="WIN", "WIN"," ")</f>
        <v xml:space="preserve"> </v>
      </c>
      <c r="U177" s="146" t="str">
        <f>IF(M112="WIN", "WIN"," ")</f>
        <v xml:space="preserve"> </v>
      </c>
      <c r="V177" s="145" t="str">
        <f>IF(M113="WIN", "WIN"," ")</f>
        <v xml:space="preserve"> </v>
      </c>
      <c r="W177" s="150" t="str">
        <f>IF(M114="WIN", "WIN"," ")</f>
        <v xml:space="preserve"> </v>
      </c>
      <c r="X177" s="149" t="str">
        <f>IF(M115="WIN", "WIN"," ")</f>
        <v>WIN</v>
      </c>
      <c r="Y177" s="148" t="str">
        <f>IF(M116="WIN", "WIN"," ")</f>
        <v>WIN</v>
      </c>
    </row>
    <row r="178" spans="2:25" ht="18.75" x14ac:dyDescent="0.3">
      <c r="C178" s="148" t="str">
        <f>IF(O116="WIN", "WIN"," ")</f>
        <v xml:space="preserve"> </v>
      </c>
      <c r="D178" s="149" t="str">
        <f>IF(O115="WIN", "WIN"," ")</f>
        <v xml:space="preserve"> </v>
      </c>
      <c r="E178" s="150" t="str">
        <f>IF(O114="WIN", "WIN"," ")</f>
        <v xml:space="preserve"> </v>
      </c>
      <c r="F178" s="145" t="str">
        <f>IF(O113="WIN", "WIN"," ")</f>
        <v xml:space="preserve"> </v>
      </c>
      <c r="G178" s="146" t="str">
        <f>IF(O112="WIN", "WIN"," ")</f>
        <v xml:space="preserve"> </v>
      </c>
      <c r="H178" s="147" t="str">
        <f>IF(O111="WIN", "WIN"," ")</f>
        <v xml:space="preserve"> </v>
      </c>
      <c r="I178" s="151" t="str">
        <f>IF(O110="WIN", "WIN"," ")</f>
        <v xml:space="preserve"> </v>
      </c>
      <c r="J178" s="152" t="str">
        <f>IF(O109="WIN", "WIN"," ")</f>
        <v xml:space="preserve"> </v>
      </c>
      <c r="K178" s="153" t="str">
        <f>IF(O108="WIN", "WIN"," ")</f>
        <v xml:space="preserve"> </v>
      </c>
      <c r="L178" s="382">
        <v>8</v>
      </c>
      <c r="M178" s="127" t="str">
        <f>S97</f>
        <v>RichB</v>
      </c>
      <c r="N178" s="207" t="s">
        <v>51</v>
      </c>
      <c r="O178" s="128" t="str">
        <f>U97</f>
        <v>Sanj</v>
      </c>
      <c r="P178" s="382">
        <v>8</v>
      </c>
      <c r="Q178" s="153" t="str">
        <f>IF(Y108="WIN", "WIN"," ")</f>
        <v xml:space="preserve"> </v>
      </c>
      <c r="R178" s="152" t="str">
        <f>IF(Y109="WIN", "WIN"," ")</f>
        <v xml:space="preserve"> </v>
      </c>
      <c r="S178" s="151" t="str">
        <f>IF(Y110="WIN", "WIN"," ")</f>
        <v>WIN</v>
      </c>
      <c r="T178" s="147" t="str">
        <f>IF(Y111="WIN", "WIN"," ")</f>
        <v>WIN</v>
      </c>
      <c r="U178" s="146" t="str">
        <f>IF(Y112="WIN", "WIN"," ")</f>
        <v>WIN</v>
      </c>
      <c r="V178" s="145" t="str">
        <f>IF(Y113="WIN", "WIN"," ")</f>
        <v>WIN</v>
      </c>
      <c r="W178" s="150" t="str">
        <f>IF(Y114="WIN", "WIN"," ")</f>
        <v>WIN</v>
      </c>
      <c r="X178" s="149" t="str">
        <f>IF(Y115="WIN", "WIN"," ")</f>
        <v>WIN</v>
      </c>
      <c r="Y178" s="148" t="str">
        <f>IF(Y116="WIN", "WIN"," ")</f>
        <v>WIN</v>
      </c>
    </row>
    <row r="179" spans="2:25" ht="18.75" x14ac:dyDescent="0.3">
      <c r="C179" s="148" t="str">
        <f>IF(C141="WIN", "WIN"," ")</f>
        <v xml:space="preserve"> </v>
      </c>
      <c r="D179" s="149" t="str">
        <f>IF(C140="WIN", "WIN"," ")</f>
        <v xml:space="preserve"> </v>
      </c>
      <c r="E179" s="150" t="str">
        <f>IF(C139="WIN", "WIN"," ")</f>
        <v xml:space="preserve"> </v>
      </c>
      <c r="F179" s="145" t="str">
        <f>IF(C138="WIN", "WIN"," ")</f>
        <v xml:space="preserve"> </v>
      </c>
      <c r="G179" s="146" t="str">
        <f>IF(C137="WIN", "WIN"," ")</f>
        <v xml:space="preserve"> </v>
      </c>
      <c r="H179" s="147" t="str">
        <f>IF(C136="WIN", "WIN"," ")</f>
        <v xml:space="preserve"> </v>
      </c>
      <c r="I179" s="151" t="str">
        <f>IF(C135="WIN", "WIN"," ")</f>
        <v xml:space="preserve"> </v>
      </c>
      <c r="J179" s="152" t="str">
        <f>IF(C134="WIN", "WIN"," ")</f>
        <v xml:space="preserve"> </v>
      </c>
      <c r="K179" s="153" t="str">
        <f>IF(C133="WIN", "WIN"," ")</f>
        <v xml:space="preserve"> </v>
      </c>
      <c r="L179" s="382">
        <v>9</v>
      </c>
      <c r="M179" s="274" t="str">
        <f>G122</f>
        <v>Jeff</v>
      </c>
      <c r="N179" s="126" t="s">
        <v>51</v>
      </c>
      <c r="O179" s="128" t="str">
        <f>I122</f>
        <v>RichM</v>
      </c>
      <c r="P179" s="382">
        <v>9</v>
      </c>
      <c r="Q179" s="153" t="str">
        <f>IF(M133="WIN", "WIN"," ")</f>
        <v xml:space="preserve"> </v>
      </c>
      <c r="R179" s="152" t="str">
        <f>IF(M134="WIN", "WIN"," ")</f>
        <v xml:space="preserve"> </v>
      </c>
      <c r="S179" s="151" t="str">
        <f>IF(M135="WIN", "WIN"," ")</f>
        <v xml:space="preserve"> </v>
      </c>
      <c r="T179" s="147" t="str">
        <f>IF(M136="WIN", "WIN"," ")</f>
        <v xml:space="preserve"> </v>
      </c>
      <c r="U179" s="146" t="str">
        <f>IF(M137="WIN", "WIN"," ")</f>
        <v xml:space="preserve"> </v>
      </c>
      <c r="V179" s="145" t="str">
        <f>IF(M138="WIN", "WIN"," ")</f>
        <v>WIN</v>
      </c>
      <c r="W179" s="150" t="str">
        <f>IF(M139="WIN", "WIN"," ")</f>
        <v>WIN</v>
      </c>
      <c r="X179" s="149" t="str">
        <f>IF(M140="WIN", "WIN"," ")</f>
        <v>WIN</v>
      </c>
      <c r="Y179" s="148" t="str">
        <f>IF(M141="WIN", "WIN"," ")</f>
        <v>WIN</v>
      </c>
    </row>
    <row r="180" spans="2:25" ht="18.75" x14ac:dyDescent="0.3">
      <c r="C180" s="148" t="str">
        <f>IF(O141="WIN", "WIN"," ")</f>
        <v>WIN</v>
      </c>
      <c r="D180" s="149" t="str">
        <f>IF(O140="WIN", "WIN"," ")</f>
        <v>WIN</v>
      </c>
      <c r="E180" s="150" t="str">
        <f>IF(O139="WIN", "WIN"," ")</f>
        <v xml:space="preserve"> </v>
      </c>
      <c r="F180" s="145" t="str">
        <f>IF(O138="WIN", "WIN"," ")</f>
        <v xml:space="preserve"> </v>
      </c>
      <c r="G180" s="146" t="str">
        <f>IF(O137="WIN", "WIN"," ")</f>
        <v xml:space="preserve"> </v>
      </c>
      <c r="H180" s="147" t="str">
        <f>IF(O136="WIN", "WIN"," ")</f>
        <v xml:space="preserve"> </v>
      </c>
      <c r="I180" s="151" t="str">
        <f>IF(O135="WIN", "WIN"," ")</f>
        <v xml:space="preserve"> </v>
      </c>
      <c r="J180" s="152" t="str">
        <f>IF(O134="WIN", "WIN"," ")</f>
        <v xml:space="preserve"> </v>
      </c>
      <c r="K180" s="153" t="str">
        <f>IF(O133="WIN", "WIN"," ")</f>
        <v xml:space="preserve"> </v>
      </c>
      <c r="L180" s="382">
        <v>10</v>
      </c>
      <c r="M180" s="127" t="str">
        <f>S122</f>
        <v>Derek</v>
      </c>
      <c r="N180" s="126" t="s">
        <v>51</v>
      </c>
      <c r="O180" s="128" t="str">
        <f>U122</f>
        <v>Alan</v>
      </c>
      <c r="P180" s="382">
        <v>10</v>
      </c>
      <c r="Q180" s="153" t="str">
        <f>IF(Y133="WIN", "WIN"," ")</f>
        <v xml:space="preserve"> </v>
      </c>
      <c r="R180" s="152" t="str">
        <f>IF(Y134="WIN", "WIN"," ")</f>
        <v xml:space="preserve"> </v>
      </c>
      <c r="S180" s="151" t="str">
        <f>IF(Y135="WIN", "WIN"," ")</f>
        <v xml:space="preserve"> </v>
      </c>
      <c r="T180" s="147" t="str">
        <f>IF(Y136="WIN", "WIN"," ")</f>
        <v xml:space="preserve"> </v>
      </c>
      <c r="U180" s="146" t="str">
        <f>IF(Y137="WIN", "WIN"," ")</f>
        <v xml:space="preserve"> </v>
      </c>
      <c r="V180" s="145" t="str">
        <f>IF(Y138="WIN", "WIN"," ")</f>
        <v xml:space="preserve"> </v>
      </c>
      <c r="W180" s="150" t="str">
        <f>IF(Y139="WIN", "WIN"," ")</f>
        <v xml:space="preserve"> </v>
      </c>
      <c r="X180" s="149" t="str">
        <f>IF(Y140="WIN", "WIN"," ")</f>
        <v xml:space="preserve"> </v>
      </c>
      <c r="Y180" s="148" t="str">
        <f>IF(Y141="WIN", "WIN"," ")</f>
        <v xml:space="preserve"> </v>
      </c>
    </row>
    <row r="181" spans="2:25" ht="18.75" x14ac:dyDescent="0.3">
      <c r="B181" s="371"/>
      <c r="C181" s="148" t="str">
        <f>IF(C166="WIN", "WIN"," ")</f>
        <v>WIN</v>
      </c>
      <c r="D181" s="149" t="str">
        <f>IF(C165="WIN", "WIN"," ")</f>
        <v>WIN</v>
      </c>
      <c r="E181" s="150" t="str">
        <f>IF(C164="WIN", "WIN"," ")</f>
        <v>WIN</v>
      </c>
      <c r="F181" s="145" t="str">
        <f>IF(C163="WIN", "WIN"," ")</f>
        <v>WIN</v>
      </c>
      <c r="G181" s="146" t="str">
        <f>IF(C162="WIN", "WIN"," ")</f>
        <v xml:space="preserve"> </v>
      </c>
      <c r="H181" s="147" t="str">
        <f>IF(C161="WIN", "WIN"," ")</f>
        <v xml:space="preserve"> </v>
      </c>
      <c r="I181" s="151" t="str">
        <f>IF(C160="WIN", "WIN"," ")</f>
        <v xml:space="preserve"> </v>
      </c>
      <c r="J181" s="152" t="str">
        <f>IF(C159="WIN", "WIN"," ")</f>
        <v xml:space="preserve"> </v>
      </c>
      <c r="K181" s="153" t="str">
        <f>IF(C158="WIN", "WIN"," ")</f>
        <v xml:space="preserve"> </v>
      </c>
      <c r="L181" s="382">
        <v>11</v>
      </c>
      <c r="M181" s="127" t="str">
        <f>G147</f>
        <v>Mike</v>
      </c>
      <c r="N181" s="126"/>
      <c r="O181" s="128" t="str">
        <f>I147</f>
        <v>Brian</v>
      </c>
      <c r="P181" s="382">
        <v>11</v>
      </c>
      <c r="Q181" s="153" t="str">
        <f>IF(M158="WIN", "WIN"," ")</f>
        <v xml:space="preserve"> </v>
      </c>
      <c r="R181" s="152" t="str">
        <f>IF(M159="WIN", "WIN"," ")</f>
        <v xml:space="preserve"> </v>
      </c>
      <c r="S181" s="151" t="str">
        <f>IF(M160="WIN", "WIN"," ")</f>
        <v xml:space="preserve"> </v>
      </c>
      <c r="T181" s="147" t="str">
        <f>IF(M161="WIN", "WIN"," ")</f>
        <v xml:space="preserve"> </v>
      </c>
      <c r="U181" s="146" t="str">
        <f>IF(M162="WIN", "WIN"," ")</f>
        <v xml:space="preserve"> </v>
      </c>
      <c r="V181" s="145" t="str">
        <f>IF(M163="WIN", "WIN"," ")</f>
        <v xml:space="preserve"> </v>
      </c>
      <c r="W181" s="150" t="str">
        <f>IF(M164="WIN", "WIN"," ")</f>
        <v xml:space="preserve"> </v>
      </c>
      <c r="X181" s="149" t="str">
        <f>IF(M165="WIN", "WIN"," ")</f>
        <v xml:space="preserve"> </v>
      </c>
      <c r="Y181" s="148" t="str">
        <f>IF(M166="WIN", "WIN"," ")</f>
        <v xml:space="preserve"> </v>
      </c>
    </row>
    <row r="182" spans="2:25" ht="18.75" x14ac:dyDescent="0.3">
      <c r="B182" s="371"/>
      <c r="C182" s="148" t="str">
        <f>IF(O166="WIN", "WIN"," ")</f>
        <v xml:space="preserve"> </v>
      </c>
      <c r="D182" s="149" t="str">
        <f>IF(O165="WIN", "WIN"," ")</f>
        <v xml:space="preserve"> </v>
      </c>
      <c r="E182" s="150" t="str">
        <f>IF(O164="WIN", "WIN"," ")</f>
        <v xml:space="preserve"> </v>
      </c>
      <c r="F182" s="145" t="str">
        <f>IF(O163="WIN", "WIN"," ")</f>
        <v xml:space="preserve"> </v>
      </c>
      <c r="G182" s="146" t="str">
        <f>IF(O162="WIN", "WIN"," ")</f>
        <v xml:space="preserve"> </v>
      </c>
      <c r="H182" s="147" t="str">
        <f>IF(O161="WIN", "WIN"," ")</f>
        <v xml:space="preserve"> </v>
      </c>
      <c r="I182" s="151" t="str">
        <f>IF(O160="WIN", "WIN"," ")</f>
        <v xml:space="preserve"> </v>
      </c>
      <c r="J182" s="152" t="str">
        <f>IF(O159="WIN", "WIN"," ")</f>
        <v xml:space="preserve"> </v>
      </c>
      <c r="K182" s="153" t="str">
        <f>IF(O158="WIN", "WIN"," ")</f>
        <v xml:space="preserve"> </v>
      </c>
      <c r="L182" s="382">
        <v>12</v>
      </c>
      <c r="M182" s="127" t="str">
        <f>S147</f>
        <v>Stew</v>
      </c>
      <c r="N182" s="126"/>
      <c r="O182" s="128" t="str">
        <f>U147</f>
        <v>Robin</v>
      </c>
      <c r="P182" s="382">
        <v>12</v>
      </c>
      <c r="Q182" s="153" t="str">
        <f>IF(Y158="WIN", "WIN"," ")</f>
        <v xml:space="preserve"> </v>
      </c>
      <c r="R182" s="152" t="str">
        <f>IF(Y159="WIN", "WIN"," ")</f>
        <v xml:space="preserve"> </v>
      </c>
      <c r="S182" s="151" t="str">
        <f>IF(Y160="WIN", "WIN"," ")</f>
        <v xml:space="preserve"> </v>
      </c>
      <c r="T182" s="147" t="str">
        <f>IF(Y161="WIN", "WIN"," ")</f>
        <v xml:space="preserve"> </v>
      </c>
      <c r="U182" s="146" t="str">
        <f>IF(Y162="WIN", "WIN"," ")</f>
        <v xml:space="preserve"> </v>
      </c>
      <c r="V182" s="150" t="str">
        <f>IF(Y163="WIN", "WIN"," ")</f>
        <v>WIN</v>
      </c>
      <c r="W182" s="150" t="str">
        <f>IF(Y164="WIN", "WIN"," ")</f>
        <v>WIN</v>
      </c>
      <c r="X182" s="149" t="str">
        <f>IF(Y165="WIN", "WIN"," ")</f>
        <v>WIN</v>
      </c>
      <c r="Y182" s="148" t="str">
        <f>IF(Y166="WIN", "WIN"," ")</f>
        <v>WIN</v>
      </c>
    </row>
    <row r="183" spans="2:25" s="26" customFormat="1" x14ac:dyDescent="0.25">
      <c r="B183" s="312"/>
      <c r="C183" s="312"/>
      <c r="D183" s="312">
        <v>5</v>
      </c>
      <c r="E183" s="312">
        <v>6</v>
      </c>
      <c r="F183" s="312">
        <v>7</v>
      </c>
      <c r="G183" s="312">
        <v>8</v>
      </c>
      <c r="H183" s="312">
        <v>9</v>
      </c>
      <c r="I183" s="312">
        <v>10</v>
      </c>
      <c r="J183" s="312">
        <v>11</v>
      </c>
      <c r="K183" s="312">
        <v>12</v>
      </c>
      <c r="L183" s="312"/>
      <c r="M183" s="312"/>
      <c r="N183" s="312"/>
      <c r="O183" s="312"/>
      <c r="P183" s="312"/>
      <c r="Q183" s="312">
        <v>5</v>
      </c>
      <c r="R183" s="312">
        <v>6</v>
      </c>
      <c r="S183" s="312">
        <v>7</v>
      </c>
      <c r="T183" s="312">
        <v>8</v>
      </c>
      <c r="U183" s="312">
        <v>9</v>
      </c>
      <c r="V183" s="312">
        <v>10</v>
      </c>
      <c r="W183" s="312">
        <v>11</v>
      </c>
      <c r="X183" s="312">
        <v>12</v>
      </c>
      <c r="Y183" s="312"/>
    </row>
    <row r="184" spans="2:25" ht="15.75" x14ac:dyDescent="0.25">
      <c r="D184" s="127" t="str">
        <f>G72</f>
        <v>Neil</v>
      </c>
      <c r="E184" s="127" t="str">
        <f>S72</f>
        <v>Aaron</v>
      </c>
      <c r="F184" s="127" t="str">
        <f>G97</f>
        <v>Steve</v>
      </c>
      <c r="G184" s="127" t="str">
        <f>S97</f>
        <v>RichB</v>
      </c>
      <c r="H184" s="127" t="str">
        <f>G122</f>
        <v>Jeff</v>
      </c>
      <c r="I184" s="127" t="str">
        <f>S122</f>
        <v>Derek</v>
      </c>
      <c r="J184" s="127" t="str">
        <f>G147</f>
        <v>Mike</v>
      </c>
      <c r="K184" s="127" t="str">
        <f>S147</f>
        <v>Stew</v>
      </c>
      <c r="L184" s="126"/>
      <c r="M184" s="214" t="s">
        <v>186</v>
      </c>
      <c r="O184" s="214" t="s">
        <v>187</v>
      </c>
      <c r="P184" s="126"/>
      <c r="Q184" s="128" t="str">
        <f>I72</f>
        <v>Derm</v>
      </c>
      <c r="R184" s="128" t="str">
        <f>U72</f>
        <v>Phil</v>
      </c>
      <c r="S184" s="128" t="str">
        <f>I97</f>
        <v>Tom</v>
      </c>
      <c r="T184" s="128" t="str">
        <f>U97</f>
        <v>Sanj</v>
      </c>
      <c r="U184" s="128" t="str">
        <f>I122</f>
        <v>RichM</v>
      </c>
      <c r="V184" s="128" t="str">
        <f>U122</f>
        <v>Alan</v>
      </c>
      <c r="W184" s="128" t="str">
        <f>I147</f>
        <v>Brian</v>
      </c>
      <c r="X184" s="128" t="str">
        <f>U147</f>
        <v>Robin</v>
      </c>
    </row>
    <row r="185" spans="2:25" ht="18.75" x14ac:dyDescent="0.3">
      <c r="D185" s="170">
        <f>F93</f>
        <v>1</v>
      </c>
      <c r="E185" s="170">
        <f>R93</f>
        <v>1</v>
      </c>
      <c r="F185" s="170">
        <f>F118</f>
        <v>0</v>
      </c>
      <c r="G185" s="170">
        <f>R118</f>
        <v>0</v>
      </c>
      <c r="H185" s="170">
        <f>F143</f>
        <v>0</v>
      </c>
      <c r="I185" s="170">
        <f>R143</f>
        <v>1</v>
      </c>
      <c r="J185" s="381">
        <f>F168</f>
        <v>1</v>
      </c>
      <c r="K185" s="381">
        <f>R168</f>
        <v>0</v>
      </c>
      <c r="L185" s="171"/>
      <c r="M185" s="163">
        <f>SUM(D185:K185)</f>
        <v>4</v>
      </c>
      <c r="N185" s="126" t="s">
        <v>51</v>
      </c>
      <c r="O185" s="163">
        <f>SUM(Q185:X185)</f>
        <v>4</v>
      </c>
      <c r="P185" s="171"/>
      <c r="Q185" s="170">
        <f>J93</f>
        <v>0</v>
      </c>
      <c r="R185" s="170">
        <f>V93</f>
        <v>0</v>
      </c>
      <c r="S185" s="170">
        <f>J118</f>
        <v>1</v>
      </c>
      <c r="T185" s="170">
        <f>V118</f>
        <v>1</v>
      </c>
      <c r="U185" s="381">
        <f>J143</f>
        <v>1</v>
      </c>
      <c r="V185" s="170">
        <f>V143</f>
        <v>0</v>
      </c>
      <c r="W185" s="381">
        <f>J168</f>
        <v>0</v>
      </c>
      <c r="X185" s="381">
        <f>V168</f>
        <v>1</v>
      </c>
    </row>
    <row r="186" spans="2:25" ht="18.75" x14ac:dyDescent="0.3">
      <c r="F186" s="143"/>
      <c r="G186" s="143"/>
      <c r="H186" s="143"/>
      <c r="I186" s="144"/>
      <c r="J186" s="144"/>
      <c r="K186" s="144"/>
      <c r="L186" s="126"/>
      <c r="M186" s="131"/>
      <c r="N186" s="131"/>
      <c r="O186" s="131"/>
      <c r="P186" s="126"/>
      <c r="Q186" s="144"/>
      <c r="R186" s="144"/>
      <c r="S186" s="144"/>
      <c r="T186" s="143"/>
      <c r="U186" s="50"/>
      <c r="V186" s="143"/>
    </row>
    <row r="187" spans="2:25" x14ac:dyDescent="0.25">
      <c r="B187" s="371"/>
      <c r="C187" s="204"/>
      <c r="D187" s="204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</row>
    <row r="188" spans="2:25" x14ac:dyDescent="0.25">
      <c r="B188" s="372"/>
      <c r="C188" s="126"/>
      <c r="D188" s="380">
        <v>1</v>
      </c>
      <c r="E188" s="380"/>
      <c r="F188" s="380">
        <v>2</v>
      </c>
      <c r="G188" s="380"/>
      <c r="H188" s="380">
        <v>3</v>
      </c>
      <c r="I188" s="380"/>
      <c r="J188" s="380">
        <v>4</v>
      </c>
      <c r="K188" s="126" t="s">
        <v>175</v>
      </c>
      <c r="L188" s="126"/>
      <c r="M188" s="126"/>
      <c r="N188" s="171" t="str">
        <f>N55</f>
        <v>FRIDAY SUMMARY</v>
      </c>
      <c r="O188" s="126"/>
      <c r="P188" s="126"/>
      <c r="Q188" s="126" t="s">
        <v>175</v>
      </c>
      <c r="R188" s="380">
        <v>1</v>
      </c>
      <c r="S188" s="380"/>
      <c r="T188" s="380">
        <v>2</v>
      </c>
      <c r="U188" s="380"/>
      <c r="V188" s="380">
        <v>3</v>
      </c>
      <c r="W188" s="380"/>
      <c r="X188" s="380">
        <v>4</v>
      </c>
      <c r="Y188" s="126"/>
    </row>
    <row r="189" spans="2:25" ht="15.75" x14ac:dyDescent="0.25">
      <c r="B189" s="372"/>
      <c r="C189" s="126"/>
      <c r="D189" s="714" t="str">
        <f>D63</f>
        <v>Steve &amp; Jeff</v>
      </c>
      <c r="E189" s="715"/>
      <c r="F189" s="717" t="str">
        <f>F63</f>
        <v>Mike &amp; Derek</v>
      </c>
      <c r="G189" s="715"/>
      <c r="H189" s="717" t="str">
        <f>H63</f>
        <v>Stewart &amp; Aaron</v>
      </c>
      <c r="I189" s="715"/>
      <c r="J189" s="717" t="str">
        <f>J63</f>
        <v>Neil &amp; RichB</v>
      </c>
      <c r="K189" s="715"/>
      <c r="L189" s="126" t="str">
        <f>L63</f>
        <v xml:space="preserve"> </v>
      </c>
      <c r="M189" s="385" t="str">
        <f>M63</f>
        <v>ENGLAND</v>
      </c>
      <c r="N189" s="126" t="s">
        <v>8</v>
      </c>
      <c r="O189" s="385" t="str">
        <f>O63</f>
        <v>IRELAND</v>
      </c>
      <c r="P189" s="126"/>
      <c r="Q189" s="718" t="str">
        <f>Q63</f>
        <v>Brian &amp; Robin</v>
      </c>
      <c r="R189" s="715"/>
      <c r="S189" s="718" t="str">
        <f>S63</f>
        <v>Phil &amp; Alan</v>
      </c>
      <c r="T189" s="715"/>
      <c r="U189" s="718" t="str">
        <f>U63</f>
        <v>Dermot &amp; Tom</v>
      </c>
      <c r="V189" s="715"/>
      <c r="W189" s="718" t="str">
        <f>W63</f>
        <v>RichM &amp; Sanj</v>
      </c>
      <c r="X189" s="715"/>
      <c r="Y189" s="126"/>
    </row>
    <row r="190" spans="2:25" ht="18.75" x14ac:dyDescent="0.3">
      <c r="B190" s="372"/>
      <c r="C190" s="126"/>
      <c r="D190" s="716">
        <f>D64</f>
        <v>0</v>
      </c>
      <c r="E190" s="715"/>
      <c r="F190" s="716">
        <f>F64</f>
        <v>0.5</v>
      </c>
      <c r="G190" s="715"/>
      <c r="H190" s="716">
        <f>H64</f>
        <v>1</v>
      </c>
      <c r="I190" s="715"/>
      <c r="J190" s="716">
        <f>J64</f>
        <v>0</v>
      </c>
      <c r="K190" s="715"/>
      <c r="L190" s="126"/>
      <c r="M190" s="326">
        <f>M64</f>
        <v>1.5</v>
      </c>
      <c r="N190" s="126"/>
      <c r="O190" s="326">
        <f>O64</f>
        <v>2.5</v>
      </c>
      <c r="P190" s="126"/>
      <c r="Q190" s="716">
        <f>Q64</f>
        <v>1</v>
      </c>
      <c r="R190" s="715"/>
      <c r="S190" s="716">
        <f>S64</f>
        <v>0.5</v>
      </c>
      <c r="T190" s="715"/>
      <c r="U190" s="716">
        <f>U64</f>
        <v>0</v>
      </c>
      <c r="V190" s="715"/>
      <c r="W190" s="716">
        <f>W64</f>
        <v>1</v>
      </c>
      <c r="X190" s="715"/>
      <c r="Y190" s="126"/>
    </row>
    <row r="191" spans="2:25" x14ac:dyDescent="0.25">
      <c r="B191" s="372"/>
      <c r="C191" s="204"/>
      <c r="D191" s="204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</row>
    <row r="192" spans="2:25" ht="18.75" x14ac:dyDescent="0.3">
      <c r="B192" s="258"/>
      <c r="C192" s="142"/>
      <c r="D192" s="142"/>
      <c r="E192" s="142"/>
      <c r="F192" s="175"/>
      <c r="G192" s="175"/>
      <c r="H192" s="175"/>
      <c r="I192" s="176"/>
      <c r="J192" s="176"/>
      <c r="K192" s="176"/>
      <c r="L192" s="171"/>
      <c r="M192" s="177"/>
      <c r="N192" s="177"/>
      <c r="O192" s="177"/>
      <c r="P192" s="171"/>
      <c r="Q192" s="176"/>
      <c r="R192" s="176"/>
      <c r="S192" s="176"/>
      <c r="T192" s="175"/>
      <c r="U192" s="178"/>
      <c r="V192" s="175"/>
      <c r="W192" s="142"/>
      <c r="X192" s="142"/>
      <c r="Y192" s="142"/>
    </row>
    <row r="193" spans="2:31" ht="31.5" x14ac:dyDescent="0.5">
      <c r="C193" s="141"/>
      <c r="D193" s="174" t="s">
        <v>78</v>
      </c>
      <c r="E193" s="141"/>
      <c r="F193" s="143"/>
      <c r="G193" s="143"/>
      <c r="H193" s="144" t="s">
        <v>96</v>
      </c>
      <c r="I193" s="144"/>
      <c r="J193" s="275"/>
      <c r="K193" s="275"/>
      <c r="L193" s="141"/>
      <c r="M193" s="164"/>
      <c r="N193" s="165" t="s">
        <v>183</v>
      </c>
      <c r="O193" s="164"/>
      <c r="P193" s="141"/>
      <c r="Q193" s="275"/>
      <c r="R193" s="275"/>
      <c r="T193" s="144" t="s">
        <v>96</v>
      </c>
      <c r="U193" s="50"/>
      <c r="V193" s="143"/>
    </row>
    <row r="195" spans="2:31" ht="23.25" x14ac:dyDescent="0.35">
      <c r="H195" s="202" t="s">
        <v>79</v>
      </c>
      <c r="N195" s="203" t="s">
        <v>80</v>
      </c>
      <c r="S195" s="202" t="s">
        <v>79</v>
      </c>
    </row>
    <row r="197" spans="2:31" s="66" customFormat="1" ht="23.25" x14ac:dyDescent="0.35">
      <c r="B197" s="383" t="s">
        <v>8</v>
      </c>
      <c r="C197" s="169"/>
      <c r="D197" s="127" t="str">
        <f>G72</f>
        <v>Neil</v>
      </c>
      <c r="E197" s="127" t="str">
        <f>S72</f>
        <v>Aaron</v>
      </c>
      <c r="F197" s="127" t="str">
        <f>G97</f>
        <v>Steve</v>
      </c>
      <c r="G197" s="127" t="str">
        <f>S97</f>
        <v>RichB</v>
      </c>
      <c r="H197" s="127" t="str">
        <f>G122</f>
        <v>Jeff</v>
      </c>
      <c r="I197" s="127" t="str">
        <f>S122</f>
        <v>Derek</v>
      </c>
      <c r="J197" s="386" t="str">
        <f>G147</f>
        <v>Mike</v>
      </c>
      <c r="K197" s="386" t="str">
        <f>S147</f>
        <v>Stew</v>
      </c>
      <c r="L197" s="162"/>
      <c r="M197" s="429" t="s">
        <v>186</v>
      </c>
      <c r="N197" s="169"/>
      <c r="O197" s="430" t="s">
        <v>187</v>
      </c>
      <c r="P197" s="162"/>
      <c r="Q197" s="128" t="str">
        <f>I72</f>
        <v>Derm</v>
      </c>
      <c r="R197" s="128" t="str">
        <f>U72</f>
        <v>Phil</v>
      </c>
      <c r="S197" s="128" t="str">
        <f>I97</f>
        <v>Tom</v>
      </c>
      <c r="T197" s="128" t="str">
        <f>U97</f>
        <v>Sanj</v>
      </c>
      <c r="U197" s="128" t="str">
        <f>I122</f>
        <v>RichM</v>
      </c>
      <c r="V197" s="128" t="str">
        <f>U122</f>
        <v>Alan</v>
      </c>
      <c r="W197" s="387" t="str">
        <f>I147</f>
        <v>Brian</v>
      </c>
      <c r="X197" s="387" t="str">
        <f>U147</f>
        <v>Robin</v>
      </c>
      <c r="Y197" s="169"/>
      <c r="AE197"/>
    </row>
    <row r="198" spans="2:31" s="115" customFormat="1" ht="26.25" x14ac:dyDescent="0.4">
      <c r="B198" s="166"/>
      <c r="C198" s="384" t="s">
        <v>8</v>
      </c>
      <c r="D198" s="212">
        <f>(J190/2)+D185</f>
        <v>1</v>
      </c>
      <c r="E198" s="212">
        <f>(H190/2)+E185</f>
        <v>1.5</v>
      </c>
      <c r="F198" s="212">
        <f>(D190/2)+F185</f>
        <v>0</v>
      </c>
      <c r="G198" s="212">
        <f>(J190/2)+G185</f>
        <v>0</v>
      </c>
      <c r="H198" s="212">
        <f>(D190/2)+H185</f>
        <v>0</v>
      </c>
      <c r="I198" s="212">
        <f>(F190/2)+I185</f>
        <v>1.25</v>
      </c>
      <c r="J198" s="212">
        <f>(F190/2)+J185</f>
        <v>1.25</v>
      </c>
      <c r="K198" s="212">
        <f>(H190/2)+K185</f>
        <v>0.5</v>
      </c>
      <c r="L198" s="168" t="s">
        <v>8</v>
      </c>
      <c r="M198" s="167">
        <f>M64+M185</f>
        <v>5.5</v>
      </c>
      <c r="N198" s="167" t="s">
        <v>8</v>
      </c>
      <c r="O198" s="167">
        <f>O64+O185</f>
        <v>6.5</v>
      </c>
      <c r="P198" s="168" t="s">
        <v>8</v>
      </c>
      <c r="Q198" s="212">
        <f>(U190/2)+Q185</f>
        <v>0</v>
      </c>
      <c r="R198" s="212">
        <f>(S190/2)+R185</f>
        <v>0.25</v>
      </c>
      <c r="S198" s="212">
        <f>(U190/2)+S185</f>
        <v>1</v>
      </c>
      <c r="T198" s="212">
        <f>(W190/2)+T185</f>
        <v>1.5</v>
      </c>
      <c r="U198" s="212">
        <f>(W190/2)+U185</f>
        <v>1.5</v>
      </c>
      <c r="V198" s="212">
        <f>(S190/2)+V185</f>
        <v>0.25</v>
      </c>
      <c r="W198" s="212">
        <f>(Q190/2)+W185</f>
        <v>0.5</v>
      </c>
      <c r="X198" s="212">
        <f>(Q190/2)+X185</f>
        <v>1.5</v>
      </c>
      <c r="Y198" s="166"/>
      <c r="AE198"/>
    </row>
    <row r="199" spans="2:31" ht="21" x14ac:dyDescent="0.35">
      <c r="AE199" s="66"/>
    </row>
  </sheetData>
  <mergeCells count="32">
    <mergeCell ref="W189:X189"/>
    <mergeCell ref="W190:X190"/>
    <mergeCell ref="Q189:R189"/>
    <mergeCell ref="Q190:R190"/>
    <mergeCell ref="S189:T189"/>
    <mergeCell ref="S190:T190"/>
    <mergeCell ref="U189:V189"/>
    <mergeCell ref="U190:V190"/>
    <mergeCell ref="D189:E189"/>
    <mergeCell ref="D190:E190"/>
    <mergeCell ref="F189:G189"/>
    <mergeCell ref="H189:I189"/>
    <mergeCell ref="J189:K189"/>
    <mergeCell ref="F190:G190"/>
    <mergeCell ref="H190:I190"/>
    <mergeCell ref="J190:K190"/>
    <mergeCell ref="W63:X63"/>
    <mergeCell ref="W64:X64"/>
    <mergeCell ref="D63:E63"/>
    <mergeCell ref="F63:G63"/>
    <mergeCell ref="D64:E64"/>
    <mergeCell ref="F64:G64"/>
    <mergeCell ref="J64:K64"/>
    <mergeCell ref="J63:K63"/>
    <mergeCell ref="U64:V64"/>
    <mergeCell ref="H63:I63"/>
    <mergeCell ref="Q63:R63"/>
    <mergeCell ref="S63:T63"/>
    <mergeCell ref="U63:V63"/>
    <mergeCell ref="H64:I64"/>
    <mergeCell ref="Q64:R64"/>
    <mergeCell ref="S64:T64"/>
  </mergeCells>
  <pageMargins left="0.7" right="0.7" top="0.75" bottom="0.75" header="0.3" footer="0.3"/>
  <pageSetup paperSize="9" orientation="portrait" r:id="rId1"/>
  <ignoredErrors>
    <ignoredError sqref="C181:K181 Q181:Y18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9"/>
  <sheetViews>
    <sheetView topLeftCell="A2" zoomScale="89" zoomScaleNormal="89" workbookViewId="0">
      <selection activeCell="AA15" sqref="AA15"/>
    </sheetView>
  </sheetViews>
  <sheetFormatPr defaultRowHeight="15" x14ac:dyDescent="0.25"/>
  <cols>
    <col min="1" max="4" width="6.7109375" customWidth="1"/>
    <col min="5" max="6" width="4.7109375" customWidth="1"/>
    <col min="7" max="18" width="6.7109375" customWidth="1"/>
    <col min="19" max="22" width="6.7109375" style="67" customWidth="1"/>
  </cols>
  <sheetData>
    <row r="2" spans="1:22" x14ac:dyDescent="0.25">
      <c r="A2" s="73" t="s">
        <v>31</v>
      </c>
      <c r="G2" s="82" t="str">
        <f>'DAY 1 INPUT'!F4</f>
        <v>Steve</v>
      </c>
      <c r="H2" s="82" t="str">
        <f>'DAY 1 INPUT'!G4</f>
        <v>Jeff</v>
      </c>
      <c r="I2" s="393" t="str">
        <f>'DAY 1 INPUT'!H4</f>
        <v>Mike</v>
      </c>
      <c r="J2" s="393" t="str">
        <f>'DAY 1 INPUT'!I4</f>
        <v>Derek</v>
      </c>
      <c r="K2" s="34" t="str">
        <f>'DAY 1 INPUT'!J4</f>
        <v>Derm</v>
      </c>
      <c r="L2" s="34" t="str">
        <f>'DAY 1 INPUT'!K4</f>
        <v>Tom</v>
      </c>
      <c r="M2" s="87" t="str">
        <f>'DAY 1 INPUT'!L4</f>
        <v>Stew</v>
      </c>
      <c r="N2" s="87" t="str">
        <f>'DAY 1 INPUT'!M4</f>
        <v>Aaron</v>
      </c>
      <c r="O2" s="405" t="str">
        <f>'DAY 1 INPUT'!N4</f>
        <v>Neil</v>
      </c>
      <c r="P2" s="405" t="str">
        <f>'DAY 1 INPUT'!O4</f>
        <v>RichB</v>
      </c>
      <c r="Q2" s="354" t="str">
        <f>'DAY 1 INPUT'!P4</f>
        <v>Brian</v>
      </c>
      <c r="R2" s="354" t="str">
        <f>'DAY 1 INPUT'!Q4</f>
        <v>Robin</v>
      </c>
      <c r="S2" s="325" t="str">
        <f>'DAY 1 INPUT'!R4</f>
        <v>Phil</v>
      </c>
      <c r="T2" s="325" t="str">
        <f>'DAY 1 INPUT'!S4</f>
        <v>Alan</v>
      </c>
      <c r="U2" s="35" t="str">
        <f>'DAY 1 INPUT'!T4</f>
        <v>RichM</v>
      </c>
      <c r="V2" s="35" t="str">
        <f>'DAY 1 INPUT'!U4</f>
        <v>Sanj</v>
      </c>
    </row>
    <row r="3" spans="1:22" x14ac:dyDescent="0.25">
      <c r="C3" t="s">
        <v>8</v>
      </c>
      <c r="G3" s="5">
        <f>'DAY 1 INPUT'!F5</f>
        <v>40</v>
      </c>
      <c r="H3" s="5">
        <f>'DAY 1 INPUT'!G5</f>
        <v>22</v>
      </c>
      <c r="I3" s="5">
        <f>'DAY 1 INPUT'!H5</f>
        <v>22</v>
      </c>
      <c r="J3" s="5">
        <f>'DAY 1 INPUT'!I5</f>
        <v>28</v>
      </c>
      <c r="K3" s="5">
        <f>'DAY 1 INPUT'!J5</f>
        <v>22</v>
      </c>
      <c r="L3" s="5">
        <f>'DAY 1 INPUT'!K5</f>
        <v>34</v>
      </c>
      <c r="M3" s="5">
        <f>'DAY 1 INPUT'!L5</f>
        <v>21</v>
      </c>
      <c r="N3" s="5">
        <f>'DAY 1 INPUT'!M5</f>
        <v>24</v>
      </c>
      <c r="O3" s="5">
        <f>'DAY 1 INPUT'!N5</f>
        <v>20</v>
      </c>
      <c r="P3" s="5">
        <f>'DAY 1 INPUT'!O5</f>
        <v>28</v>
      </c>
      <c r="Q3" s="5">
        <f>'DAY 1 INPUT'!P5</f>
        <v>28</v>
      </c>
      <c r="R3" s="5">
        <f>'DAY 1 INPUT'!Q5</f>
        <v>10</v>
      </c>
      <c r="S3" s="344">
        <f>'DAY 1 INPUT'!R5</f>
        <v>23</v>
      </c>
      <c r="T3" s="344">
        <f>'DAY 1 INPUT'!S5</f>
        <v>23</v>
      </c>
      <c r="U3" s="344">
        <f>'DAY 1 INPUT'!T5</f>
        <v>24</v>
      </c>
      <c r="V3" s="344">
        <f>'DAY 1 INPUT'!U5</f>
        <v>24</v>
      </c>
    </row>
    <row r="4" spans="1:22" ht="9.9499999999999993" customHeight="1" x14ac:dyDescent="0.25">
      <c r="Q4" s="74" t="s">
        <v>8</v>
      </c>
      <c r="R4" s="74" t="s">
        <v>8</v>
      </c>
      <c r="S4" s="74" t="s">
        <v>8</v>
      </c>
      <c r="T4" s="74" t="s">
        <v>8</v>
      </c>
      <c r="U4" s="74" t="s">
        <v>8</v>
      </c>
      <c r="V4" s="74" t="s">
        <v>8</v>
      </c>
    </row>
    <row r="5" spans="1:22" x14ac:dyDescent="0.25">
      <c r="A5" s="287" t="s">
        <v>32</v>
      </c>
      <c r="B5" s="26"/>
      <c r="C5" s="26"/>
      <c r="D5" s="26"/>
      <c r="E5" s="26"/>
      <c r="G5" s="82" t="str">
        <f>'DAY 1 INPUT'!F4</f>
        <v>Steve</v>
      </c>
      <c r="H5" s="82" t="str">
        <f>'DAY 1 INPUT'!G4</f>
        <v>Jeff</v>
      </c>
      <c r="I5" s="393" t="str">
        <f>'DAY 1 INPUT'!H4</f>
        <v>Mike</v>
      </c>
      <c r="J5" s="393" t="str">
        <f>'DAY 1 INPUT'!I4</f>
        <v>Derek</v>
      </c>
      <c r="K5" s="34" t="str">
        <f>'DAY 1 INPUT'!J4</f>
        <v>Derm</v>
      </c>
      <c r="L5" s="34" t="str">
        <f>'DAY 1 INPUT'!K4</f>
        <v>Tom</v>
      </c>
      <c r="M5" s="87" t="str">
        <f>'DAY 1 INPUT'!L4</f>
        <v>Stew</v>
      </c>
      <c r="N5" s="87" t="str">
        <f>'DAY 1 INPUT'!M4</f>
        <v>Aaron</v>
      </c>
      <c r="O5" s="405" t="str">
        <f>'DAY 1 INPUT'!N4</f>
        <v>Neil</v>
      </c>
      <c r="P5" s="405" t="str">
        <f>'DAY 1 INPUT'!O4</f>
        <v>RichB</v>
      </c>
      <c r="Q5" s="354" t="str">
        <f>'DAY 1 INPUT'!P4</f>
        <v>Brian</v>
      </c>
      <c r="R5" s="354" t="str">
        <f>'DAY 1 INPUT'!Q4</f>
        <v>Robin</v>
      </c>
      <c r="S5" s="325" t="str">
        <f>'DAY 1 INPUT'!R4</f>
        <v>Phil</v>
      </c>
      <c r="T5" s="325" t="str">
        <f>'DAY 1 INPUT'!S4</f>
        <v>Alan</v>
      </c>
      <c r="U5" s="35" t="str">
        <f>'DAY 1 INPUT'!T4</f>
        <v>RichM</v>
      </c>
      <c r="V5" s="35" t="str">
        <f>'DAY 1 INPUT'!U4</f>
        <v>Sanj</v>
      </c>
    </row>
    <row r="6" spans="1:22" x14ac:dyDescent="0.25">
      <c r="A6" s="26"/>
      <c r="B6" s="26"/>
      <c r="C6" s="26"/>
      <c r="D6" s="26"/>
      <c r="E6" s="26"/>
      <c r="G6" s="6">
        <f>Day1summary!C8</f>
        <v>37</v>
      </c>
      <c r="H6" s="6">
        <f>Day1summary!D8</f>
        <v>30</v>
      </c>
      <c r="I6" s="6">
        <f>Day1summary!E8</f>
        <v>33</v>
      </c>
      <c r="J6" s="6">
        <f>Day1summary!F8</f>
        <v>30</v>
      </c>
      <c r="K6" s="6">
        <f>Day1summary!G8</f>
        <v>29</v>
      </c>
      <c r="L6" s="6">
        <f>Day1summary!H8</f>
        <v>33</v>
      </c>
      <c r="M6" s="6">
        <f>Day1summary!I8</f>
        <v>24</v>
      </c>
      <c r="N6" s="6">
        <f>Day1summary!J8</f>
        <v>27</v>
      </c>
      <c r="O6" s="6">
        <f>Day1summary!K8</f>
        <v>23</v>
      </c>
      <c r="P6" s="6">
        <f>Day1summary!L8</f>
        <v>32</v>
      </c>
      <c r="Q6" s="6">
        <f>Day1summary!M8</f>
        <v>33</v>
      </c>
      <c r="R6" s="6">
        <f>Day1summary!N8</f>
        <v>14</v>
      </c>
      <c r="S6" s="72">
        <f>Day1summary!O8</f>
        <v>32</v>
      </c>
      <c r="T6" s="72">
        <f>Day1summary!P8</f>
        <v>28</v>
      </c>
      <c r="U6" s="72">
        <f>Day1summary!Q8</f>
        <v>29</v>
      </c>
      <c r="V6" s="72">
        <f>Day1summary!R8</f>
        <v>24</v>
      </c>
    </row>
    <row r="7" spans="1:22" ht="9.9499999999999993" customHeight="1" x14ac:dyDescent="0.25">
      <c r="A7" s="26"/>
      <c r="B7" s="26"/>
      <c r="C7" s="26"/>
      <c r="D7" s="26"/>
      <c r="E7" s="26"/>
      <c r="G7" s="25"/>
      <c r="H7" s="25"/>
      <c r="I7" s="25"/>
      <c r="J7" s="25"/>
      <c r="K7" s="25"/>
      <c r="L7" s="25"/>
      <c r="M7" s="25"/>
      <c r="N7" s="25"/>
      <c r="O7" s="25"/>
      <c r="P7" s="25"/>
      <c r="Q7" s="75"/>
      <c r="R7" s="75"/>
      <c r="S7" s="75"/>
      <c r="T7" s="75"/>
      <c r="U7" s="75"/>
      <c r="V7" s="75"/>
    </row>
    <row r="8" spans="1:22" x14ac:dyDescent="0.25">
      <c r="A8" s="287" t="s">
        <v>34</v>
      </c>
      <c r="B8" s="26"/>
      <c r="C8" s="26"/>
      <c r="D8" s="26"/>
      <c r="E8" s="26"/>
      <c r="G8" s="82" t="str">
        <f>'DAY 1 INPUT'!F4</f>
        <v>Steve</v>
      </c>
      <c r="H8" s="82" t="str">
        <f>'DAY 1 INPUT'!G4</f>
        <v>Jeff</v>
      </c>
      <c r="I8" s="393" t="str">
        <f>'DAY 1 INPUT'!H4</f>
        <v>Mike</v>
      </c>
      <c r="J8" s="393" t="str">
        <f>'DAY 1 INPUT'!I4</f>
        <v>Derek</v>
      </c>
      <c r="K8" s="34" t="str">
        <f>'DAY 1 INPUT'!J4</f>
        <v>Derm</v>
      </c>
      <c r="L8" s="34" t="str">
        <f>'DAY 1 INPUT'!K4</f>
        <v>Tom</v>
      </c>
      <c r="M8" s="87" t="str">
        <f>'DAY 1 INPUT'!L4</f>
        <v>Stew</v>
      </c>
      <c r="N8" s="87" t="str">
        <f>'DAY 1 INPUT'!M4</f>
        <v>Aaron</v>
      </c>
      <c r="O8" s="405" t="str">
        <f>'DAY 1 INPUT'!N4</f>
        <v>Neil</v>
      </c>
      <c r="P8" s="405" t="str">
        <f>'DAY 1 INPUT'!O4</f>
        <v>RichB</v>
      </c>
      <c r="Q8" s="354" t="str">
        <f>'DAY 1 INPUT'!P4</f>
        <v>Brian</v>
      </c>
      <c r="R8" s="354" t="str">
        <f>'DAY 1 INPUT'!Q4</f>
        <v>Robin</v>
      </c>
      <c r="S8" s="325" t="str">
        <f>'DAY 1 INPUT'!R4</f>
        <v>Phil</v>
      </c>
      <c r="T8" s="325" t="str">
        <f>'DAY 1 INPUT'!S4</f>
        <v>Alan</v>
      </c>
      <c r="U8" s="35" t="str">
        <f>'DAY 1 INPUT'!T4</f>
        <v>RichM</v>
      </c>
      <c r="V8" s="35" t="str">
        <f>'DAY 1 INPUT'!U4</f>
        <v>Sanj</v>
      </c>
    </row>
    <row r="9" spans="1:22" x14ac:dyDescent="0.25">
      <c r="G9" s="515">
        <f t="shared" ref="G9:R9" si="0">G3-G6</f>
        <v>3</v>
      </c>
      <c r="H9" s="515">
        <f t="shared" si="0"/>
        <v>-8</v>
      </c>
      <c r="I9" s="515">
        <f t="shared" si="0"/>
        <v>-11</v>
      </c>
      <c r="J9" s="515">
        <f t="shared" si="0"/>
        <v>-2</v>
      </c>
      <c r="K9" s="515">
        <f t="shared" si="0"/>
        <v>-7</v>
      </c>
      <c r="L9" s="515">
        <f t="shared" si="0"/>
        <v>1</v>
      </c>
      <c r="M9" s="515">
        <f t="shared" si="0"/>
        <v>-3</v>
      </c>
      <c r="N9" s="515">
        <f t="shared" si="0"/>
        <v>-3</v>
      </c>
      <c r="O9" s="515">
        <f t="shared" si="0"/>
        <v>-3</v>
      </c>
      <c r="P9" s="515">
        <f t="shared" si="0"/>
        <v>-4</v>
      </c>
      <c r="Q9" s="515">
        <f t="shared" si="0"/>
        <v>-5</v>
      </c>
      <c r="R9" s="515">
        <f t="shared" si="0"/>
        <v>-4</v>
      </c>
      <c r="S9" s="516">
        <f t="shared" ref="S9:V9" si="1">S3-S6</f>
        <v>-9</v>
      </c>
      <c r="T9" s="516">
        <f t="shared" si="1"/>
        <v>-5</v>
      </c>
      <c r="U9" s="516">
        <f t="shared" si="1"/>
        <v>-5</v>
      </c>
      <c r="V9" s="516">
        <f t="shared" si="1"/>
        <v>0</v>
      </c>
    </row>
    <row r="10" spans="1:22" ht="9.9499999999999993" customHeight="1" x14ac:dyDescent="0.25"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121"/>
      <c r="T10" s="121"/>
      <c r="U10" s="121"/>
      <c r="V10" s="121"/>
    </row>
    <row r="11" spans="1:22" x14ac:dyDescent="0.25">
      <c r="A11" s="288" t="s">
        <v>33</v>
      </c>
      <c r="B11" s="7"/>
      <c r="C11" s="7"/>
      <c r="D11" s="7"/>
      <c r="G11" s="82" t="str">
        <f>'DAY 1 INPUT'!F4</f>
        <v>Steve</v>
      </c>
      <c r="H11" s="82" t="str">
        <f>'DAY 1 INPUT'!G4</f>
        <v>Jeff</v>
      </c>
      <c r="I11" s="393" t="str">
        <f>'DAY 1 INPUT'!H4</f>
        <v>Mike</v>
      </c>
      <c r="J11" s="393" t="str">
        <f>'DAY 1 INPUT'!I4</f>
        <v>Derek</v>
      </c>
      <c r="K11" s="34" t="str">
        <f>'DAY 1 INPUT'!J4</f>
        <v>Derm</v>
      </c>
      <c r="L11" s="34" t="str">
        <f>'DAY 1 INPUT'!K4</f>
        <v>Tom</v>
      </c>
      <c r="M11" s="87" t="str">
        <f>'DAY 1 INPUT'!L4</f>
        <v>Stew</v>
      </c>
      <c r="N11" s="87" t="str">
        <f>'DAY 1 INPUT'!M4</f>
        <v>Aaron</v>
      </c>
      <c r="O11" s="405" t="str">
        <f>'DAY 1 INPUT'!N4</f>
        <v>Neil</v>
      </c>
      <c r="P11" s="405" t="str">
        <f>'DAY 1 INPUT'!O4</f>
        <v>RichB</v>
      </c>
      <c r="Q11" s="354" t="str">
        <f>'DAY 1 INPUT'!P4</f>
        <v>Brian</v>
      </c>
      <c r="R11" s="354" t="str">
        <f>'DAY 1 INPUT'!Q4</f>
        <v>Robin</v>
      </c>
      <c r="S11" s="325" t="str">
        <f>'DAY 1 INPUT'!R4</f>
        <v>Phil</v>
      </c>
      <c r="T11" s="325" t="str">
        <f>'DAY 1 INPUT'!S4</f>
        <v>Alan</v>
      </c>
      <c r="U11" s="35" t="str">
        <f>'DAY 1 INPUT'!T4</f>
        <v>RichM</v>
      </c>
      <c r="V11" s="35" t="str">
        <f>'DAY 1 INPUT'!U4</f>
        <v>Sanj</v>
      </c>
    </row>
    <row r="12" spans="1:22" x14ac:dyDescent="0.25">
      <c r="A12" s="7"/>
      <c r="B12" s="7"/>
      <c r="C12" s="7"/>
      <c r="D12" s="7"/>
      <c r="G12" s="6">
        <f>Day2summary!C8</f>
        <v>38</v>
      </c>
      <c r="H12" s="6">
        <f>Day2summary!D8</f>
        <v>29</v>
      </c>
      <c r="I12" s="6">
        <f>Day2summary!E8</f>
        <v>30</v>
      </c>
      <c r="J12" s="6">
        <f>Day2summary!F8</f>
        <v>35</v>
      </c>
      <c r="K12" s="6">
        <f>Day2summary!G8</f>
        <v>22</v>
      </c>
      <c r="L12" s="6">
        <f>Day2summary!H8</f>
        <v>34</v>
      </c>
      <c r="M12" s="6">
        <f>Day2summary!I8</f>
        <v>24</v>
      </c>
      <c r="N12" s="6">
        <f>Day2summary!J8</f>
        <v>28</v>
      </c>
      <c r="O12" s="6">
        <f>Day2summary!K8</f>
        <v>19</v>
      </c>
      <c r="P12" s="6">
        <f>Day2summary!L8</f>
        <v>33</v>
      </c>
      <c r="Q12" s="6">
        <f>Day2summary!M8</f>
        <v>33</v>
      </c>
      <c r="R12" s="6">
        <f>Day2summary!N8</f>
        <v>11</v>
      </c>
      <c r="S12" s="72">
        <f>Day2summary!O8</f>
        <v>32</v>
      </c>
      <c r="T12" s="72">
        <f>Day2summary!P8</f>
        <v>29</v>
      </c>
      <c r="U12" s="72">
        <f>Day2summary!Q8</f>
        <v>23</v>
      </c>
      <c r="V12" s="72">
        <f>Day2summary!R8</f>
        <v>23</v>
      </c>
    </row>
    <row r="13" spans="1:22" ht="9.9499999999999993" customHeight="1" x14ac:dyDescent="0.25">
      <c r="A13" s="7"/>
      <c r="B13" s="7"/>
      <c r="C13" s="7"/>
      <c r="D13" s="7"/>
      <c r="Q13" s="74" t="s">
        <v>8</v>
      </c>
      <c r="R13" s="74" t="s">
        <v>8</v>
      </c>
      <c r="S13" s="74" t="s">
        <v>8</v>
      </c>
      <c r="T13" s="74" t="s">
        <v>8</v>
      </c>
      <c r="U13" s="74" t="s">
        <v>8</v>
      </c>
      <c r="V13" s="74" t="s">
        <v>8</v>
      </c>
    </row>
    <row r="14" spans="1:22" x14ac:dyDescent="0.25">
      <c r="A14" s="288" t="s">
        <v>35</v>
      </c>
      <c r="B14" s="7"/>
      <c r="C14" s="7"/>
      <c r="D14" s="7"/>
      <c r="G14" s="82" t="str">
        <f>'DAY 1 INPUT'!F4</f>
        <v>Steve</v>
      </c>
      <c r="H14" s="82" t="str">
        <f>'DAY 1 INPUT'!G4</f>
        <v>Jeff</v>
      </c>
      <c r="I14" s="393" t="str">
        <f>'DAY 1 INPUT'!H4</f>
        <v>Mike</v>
      </c>
      <c r="J14" s="393" t="str">
        <f>'DAY 1 INPUT'!I4</f>
        <v>Derek</v>
      </c>
      <c r="K14" s="34" t="str">
        <f>'DAY 1 INPUT'!J4</f>
        <v>Derm</v>
      </c>
      <c r="L14" s="34" t="str">
        <f>'DAY 1 INPUT'!K4</f>
        <v>Tom</v>
      </c>
      <c r="M14" s="87" t="str">
        <f>'DAY 1 INPUT'!L4</f>
        <v>Stew</v>
      </c>
      <c r="N14" s="87" t="str">
        <f>'DAY 1 INPUT'!M4</f>
        <v>Aaron</v>
      </c>
      <c r="O14" s="405" t="str">
        <f>'DAY 1 INPUT'!N4</f>
        <v>Neil</v>
      </c>
      <c r="P14" s="405" t="str">
        <f>'DAY 1 INPUT'!O4</f>
        <v>RichB</v>
      </c>
      <c r="Q14" s="354" t="str">
        <f>'DAY 1 INPUT'!P4</f>
        <v>Brian</v>
      </c>
      <c r="R14" s="354" t="str">
        <f>'DAY 1 INPUT'!Q4</f>
        <v>Robin</v>
      </c>
      <c r="S14" s="325" t="str">
        <f>'DAY 1 INPUT'!R4</f>
        <v>Phil</v>
      </c>
      <c r="T14" s="325" t="str">
        <f>'DAY 1 INPUT'!S4</f>
        <v>Alan</v>
      </c>
      <c r="U14" s="35" t="str">
        <f>'DAY 1 INPUT'!T4</f>
        <v>RichM</v>
      </c>
      <c r="V14" s="35" t="str">
        <f>'DAY 1 INPUT'!U4</f>
        <v>Sanj</v>
      </c>
    </row>
    <row r="15" spans="1:22" x14ac:dyDescent="0.25">
      <c r="G15" s="515">
        <f t="shared" ref="G15:R15" si="2">G3-G12</f>
        <v>2</v>
      </c>
      <c r="H15" s="515">
        <f t="shared" si="2"/>
        <v>-7</v>
      </c>
      <c r="I15" s="515">
        <f t="shared" si="2"/>
        <v>-8</v>
      </c>
      <c r="J15" s="515">
        <f t="shared" si="2"/>
        <v>-7</v>
      </c>
      <c r="K15" s="515">
        <f t="shared" si="2"/>
        <v>0</v>
      </c>
      <c r="L15" s="515">
        <f t="shared" si="2"/>
        <v>0</v>
      </c>
      <c r="M15" s="515">
        <f t="shared" si="2"/>
        <v>-3</v>
      </c>
      <c r="N15" s="515">
        <f t="shared" si="2"/>
        <v>-4</v>
      </c>
      <c r="O15" s="515">
        <f t="shared" si="2"/>
        <v>1</v>
      </c>
      <c r="P15" s="515">
        <f t="shared" si="2"/>
        <v>-5</v>
      </c>
      <c r="Q15" s="515">
        <f t="shared" si="2"/>
        <v>-5</v>
      </c>
      <c r="R15" s="515">
        <f t="shared" si="2"/>
        <v>-1</v>
      </c>
      <c r="S15" s="516">
        <f t="shared" ref="S15:V15" si="3">S3-S12</f>
        <v>-9</v>
      </c>
      <c r="T15" s="516">
        <f t="shared" si="3"/>
        <v>-6</v>
      </c>
      <c r="U15" s="516">
        <f t="shared" si="3"/>
        <v>1</v>
      </c>
      <c r="V15" s="516">
        <f t="shared" si="3"/>
        <v>1</v>
      </c>
    </row>
    <row r="16" spans="1:22" ht="9.9499999999999993" customHeight="1" x14ac:dyDescent="0.25"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121"/>
      <c r="T16" s="121"/>
      <c r="U16" s="121"/>
      <c r="V16" s="121"/>
    </row>
    <row r="17" spans="1:23" x14ac:dyDescent="0.25">
      <c r="A17" s="73" t="s">
        <v>36</v>
      </c>
      <c r="G17" s="82" t="str">
        <f>'DAY 1 INPUT'!F4</f>
        <v>Steve</v>
      </c>
      <c r="H17" s="82" t="str">
        <f>'DAY 1 INPUT'!G4</f>
        <v>Jeff</v>
      </c>
      <c r="I17" s="393" t="str">
        <f>'DAY 1 INPUT'!H4</f>
        <v>Mike</v>
      </c>
      <c r="J17" s="393" t="str">
        <f>'DAY 1 INPUT'!I4</f>
        <v>Derek</v>
      </c>
      <c r="K17" s="34" t="str">
        <f>'DAY 1 INPUT'!J4</f>
        <v>Derm</v>
      </c>
      <c r="L17" s="34" t="str">
        <f>'DAY 1 INPUT'!K4</f>
        <v>Tom</v>
      </c>
      <c r="M17" s="87" t="str">
        <f>'DAY 1 INPUT'!L4</f>
        <v>Stew</v>
      </c>
      <c r="N17" s="87" t="str">
        <f>'DAY 1 INPUT'!M4</f>
        <v>Aaron</v>
      </c>
      <c r="O17" s="405" t="str">
        <f>'DAY 1 INPUT'!N4</f>
        <v>Neil</v>
      </c>
      <c r="P17" s="405" t="str">
        <f>'DAY 1 INPUT'!O4</f>
        <v>RichB</v>
      </c>
      <c r="Q17" s="354" t="str">
        <f>'DAY 1 INPUT'!P4</f>
        <v>Brian</v>
      </c>
      <c r="R17" s="354" t="str">
        <f>'DAY 1 INPUT'!Q4</f>
        <v>Robin</v>
      </c>
      <c r="S17" s="325" t="str">
        <f>'DAY 1 INPUT'!R4</f>
        <v>Phil</v>
      </c>
      <c r="T17" s="325" t="str">
        <f>'DAY 1 INPUT'!S4</f>
        <v>Alan</v>
      </c>
      <c r="U17" s="35" t="str">
        <f>'DAY 1 INPUT'!T4</f>
        <v>RichM</v>
      </c>
      <c r="V17" s="35" t="str">
        <f>'DAY 1 INPUT'!U4</f>
        <v>Sanj</v>
      </c>
    </row>
    <row r="18" spans="1:23" x14ac:dyDescent="0.25">
      <c r="G18" s="1">
        <f t="shared" ref="G18:R18" si="4">(G6+G12)/2</f>
        <v>37.5</v>
      </c>
      <c r="H18" s="1">
        <f t="shared" si="4"/>
        <v>29.5</v>
      </c>
      <c r="I18" s="1">
        <f t="shared" si="4"/>
        <v>31.5</v>
      </c>
      <c r="J18" s="1">
        <f t="shared" si="4"/>
        <v>32.5</v>
      </c>
      <c r="K18" s="1">
        <f t="shared" si="4"/>
        <v>25.5</v>
      </c>
      <c r="L18" s="1">
        <f t="shared" si="4"/>
        <v>33.5</v>
      </c>
      <c r="M18" s="1">
        <f t="shared" si="4"/>
        <v>24</v>
      </c>
      <c r="N18" s="1">
        <f t="shared" si="4"/>
        <v>27.5</v>
      </c>
      <c r="O18" s="1">
        <f t="shared" si="4"/>
        <v>21</v>
      </c>
      <c r="P18" s="1">
        <f t="shared" si="4"/>
        <v>32.5</v>
      </c>
      <c r="Q18" s="1">
        <f t="shared" si="4"/>
        <v>33</v>
      </c>
      <c r="R18" s="1">
        <f t="shared" si="4"/>
        <v>12.5</v>
      </c>
      <c r="S18" s="342">
        <f t="shared" ref="S18:V18" si="5">(S6+S12)/2</f>
        <v>32</v>
      </c>
      <c r="T18" s="342">
        <f t="shared" si="5"/>
        <v>28.5</v>
      </c>
      <c r="U18" s="342">
        <f t="shared" si="5"/>
        <v>26</v>
      </c>
      <c r="V18" s="342">
        <f t="shared" si="5"/>
        <v>23.5</v>
      </c>
    </row>
    <row r="19" spans="1:23" ht="9.9499999999999993" customHeight="1" x14ac:dyDescent="0.25"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23" x14ac:dyDescent="0.25">
      <c r="A20" s="73" t="s">
        <v>37</v>
      </c>
      <c r="G20" s="82" t="str">
        <f>'DAY 1 INPUT'!F4</f>
        <v>Steve</v>
      </c>
      <c r="H20" s="82" t="str">
        <f>'DAY 1 INPUT'!G4</f>
        <v>Jeff</v>
      </c>
      <c r="I20" s="393" t="str">
        <f>'DAY 1 INPUT'!H4</f>
        <v>Mike</v>
      </c>
      <c r="J20" s="393" t="str">
        <f>'DAY 1 INPUT'!I4</f>
        <v>Derek</v>
      </c>
      <c r="K20" s="34" t="str">
        <f>'DAY 1 INPUT'!J4</f>
        <v>Derm</v>
      </c>
      <c r="L20" s="34" t="str">
        <f>'DAY 1 INPUT'!K4</f>
        <v>Tom</v>
      </c>
      <c r="M20" s="87" t="str">
        <f>'DAY 1 INPUT'!L4</f>
        <v>Stew</v>
      </c>
      <c r="N20" s="87" t="str">
        <f>'DAY 1 INPUT'!M4</f>
        <v>Aaron</v>
      </c>
      <c r="O20" s="405" t="str">
        <f>'DAY 1 INPUT'!N4</f>
        <v>Neil</v>
      </c>
      <c r="P20" s="405" t="str">
        <f>'DAY 1 INPUT'!O4</f>
        <v>RichB</v>
      </c>
      <c r="Q20" s="354" t="str">
        <f>'DAY 1 INPUT'!P4</f>
        <v>Brian</v>
      </c>
      <c r="R20" s="354" t="str">
        <f>'DAY 1 INPUT'!Q4</f>
        <v>Robin</v>
      </c>
      <c r="S20" s="325" t="str">
        <f>'DAY 1 INPUT'!R4</f>
        <v>Phil</v>
      </c>
      <c r="T20" s="325" t="str">
        <f>'DAY 1 INPUT'!S4</f>
        <v>Alan</v>
      </c>
      <c r="U20" s="35" t="str">
        <f>'DAY 1 INPUT'!T4</f>
        <v>RichM</v>
      </c>
      <c r="V20" s="35" t="str">
        <f>'DAY 1 INPUT'!U4</f>
        <v>Sanj</v>
      </c>
    </row>
    <row r="21" spans="1:23" x14ac:dyDescent="0.25">
      <c r="G21" s="542">
        <f t="shared" ref="G21:R21" si="6">(G9+G15)/2</f>
        <v>2.5</v>
      </c>
      <c r="H21" s="542">
        <f t="shared" si="6"/>
        <v>-7.5</v>
      </c>
      <c r="I21" s="542">
        <f t="shared" si="6"/>
        <v>-9.5</v>
      </c>
      <c r="J21" s="542">
        <f t="shared" si="6"/>
        <v>-4.5</v>
      </c>
      <c r="K21" s="542">
        <f t="shared" si="6"/>
        <v>-3.5</v>
      </c>
      <c r="L21" s="542">
        <f t="shared" si="6"/>
        <v>0.5</v>
      </c>
      <c r="M21" s="542">
        <f t="shared" si="6"/>
        <v>-3</v>
      </c>
      <c r="N21" s="542">
        <f t="shared" si="6"/>
        <v>-3.5</v>
      </c>
      <c r="O21" s="542">
        <f t="shared" si="6"/>
        <v>-1</v>
      </c>
      <c r="P21" s="542">
        <f t="shared" si="6"/>
        <v>-4.5</v>
      </c>
      <c r="Q21" s="542">
        <f t="shared" si="6"/>
        <v>-5</v>
      </c>
      <c r="R21" s="542">
        <f t="shared" si="6"/>
        <v>-2.5</v>
      </c>
      <c r="S21" s="543">
        <f t="shared" ref="S21:V21" si="7">(S9+S15)/2</f>
        <v>-9</v>
      </c>
      <c r="T21" s="543">
        <f t="shared" si="7"/>
        <v>-5.5</v>
      </c>
      <c r="U21" s="543">
        <f t="shared" si="7"/>
        <v>-2</v>
      </c>
      <c r="V21" s="543">
        <f t="shared" si="7"/>
        <v>0.5</v>
      </c>
    </row>
    <row r="22" spans="1:23" ht="9.9499999999999993" customHeight="1" x14ac:dyDescent="0.25">
      <c r="C22" t="s">
        <v>8</v>
      </c>
    </row>
    <row r="23" spans="1:23" x14ac:dyDescent="0.25">
      <c r="A23" s="73" t="s">
        <v>38</v>
      </c>
      <c r="G23" s="82" t="str">
        <f>'DAY 1 INPUT'!F4</f>
        <v>Steve</v>
      </c>
      <c r="H23" s="82" t="str">
        <f>'DAY 1 INPUT'!G4</f>
        <v>Jeff</v>
      </c>
      <c r="I23" s="393" t="str">
        <f>'DAY 1 INPUT'!H4</f>
        <v>Mike</v>
      </c>
      <c r="J23" s="393" t="str">
        <f>'DAY 1 INPUT'!I4</f>
        <v>Derek</v>
      </c>
      <c r="K23" s="34" t="str">
        <f>'DAY 1 INPUT'!J4</f>
        <v>Derm</v>
      </c>
      <c r="L23" s="34" t="str">
        <f>'DAY 1 INPUT'!K4</f>
        <v>Tom</v>
      </c>
      <c r="M23" s="87" t="str">
        <f>'DAY 1 INPUT'!L4</f>
        <v>Stew</v>
      </c>
      <c r="N23" s="87" t="str">
        <f>'DAY 1 INPUT'!M4</f>
        <v>Aaron</v>
      </c>
      <c r="O23" s="405" t="str">
        <f>'DAY 1 INPUT'!N4</f>
        <v>Neil</v>
      </c>
      <c r="P23" s="405" t="str">
        <f>'DAY 1 INPUT'!O4</f>
        <v>RichB</v>
      </c>
      <c r="Q23" s="354" t="str">
        <f>'DAY 1 INPUT'!P4</f>
        <v>Brian</v>
      </c>
      <c r="R23" s="354" t="str">
        <f>'DAY 1 INPUT'!Q4</f>
        <v>Robin</v>
      </c>
      <c r="S23" s="325" t="str">
        <f>'DAY 1 INPUT'!R4</f>
        <v>Phil</v>
      </c>
      <c r="T23" s="325" t="str">
        <f>'DAY 1 INPUT'!S4</f>
        <v>Alan</v>
      </c>
      <c r="U23" s="35" t="str">
        <f>'DAY 1 INPUT'!T4</f>
        <v>RichM</v>
      </c>
      <c r="V23" s="35" t="str">
        <f>'DAY 1 INPUT'!U4</f>
        <v>Sanj</v>
      </c>
    </row>
    <row r="24" spans="1:23" x14ac:dyDescent="0.25">
      <c r="G24" s="100">
        <f t="shared" ref="G24:R24" si="8">G3-G21</f>
        <v>37.5</v>
      </c>
      <c r="H24" s="100">
        <f t="shared" si="8"/>
        <v>29.5</v>
      </c>
      <c r="I24" s="100">
        <f t="shared" si="8"/>
        <v>31.5</v>
      </c>
      <c r="J24" s="100">
        <f t="shared" si="8"/>
        <v>32.5</v>
      </c>
      <c r="K24" s="100">
        <f t="shared" si="8"/>
        <v>25.5</v>
      </c>
      <c r="L24" s="100">
        <f t="shared" si="8"/>
        <v>33.5</v>
      </c>
      <c r="M24" s="100">
        <f t="shared" si="8"/>
        <v>24</v>
      </c>
      <c r="N24" s="100">
        <f t="shared" si="8"/>
        <v>27.5</v>
      </c>
      <c r="O24" s="100">
        <f t="shared" si="8"/>
        <v>21</v>
      </c>
      <c r="P24" s="100">
        <f t="shared" si="8"/>
        <v>32.5</v>
      </c>
      <c r="Q24" s="100">
        <f t="shared" si="8"/>
        <v>33</v>
      </c>
      <c r="R24" s="100">
        <f t="shared" si="8"/>
        <v>12.5</v>
      </c>
      <c r="S24" s="345">
        <f t="shared" ref="S24:V24" si="9">S3-S21</f>
        <v>32</v>
      </c>
      <c r="T24" s="345">
        <f t="shared" si="9"/>
        <v>28.5</v>
      </c>
      <c r="U24" s="345">
        <f t="shared" si="9"/>
        <v>26</v>
      </c>
      <c r="V24" s="345">
        <f t="shared" si="9"/>
        <v>23.5</v>
      </c>
    </row>
    <row r="25" spans="1:23" ht="9.9499999999999993" customHeight="1" x14ac:dyDescent="0.25">
      <c r="G25" t="s">
        <v>8</v>
      </c>
      <c r="J25" t="s">
        <v>8</v>
      </c>
    </row>
    <row r="26" spans="1:23" x14ac:dyDescent="0.25">
      <c r="G26" s="79" t="str">
        <f>'DAY 1 INPUT'!F4</f>
        <v>Steve</v>
      </c>
      <c r="H26" s="79" t="str">
        <f>'DAY 1 INPUT'!G4</f>
        <v>Jeff</v>
      </c>
      <c r="I26" s="396" t="str">
        <f>'DAY 1 INPUT'!H4</f>
        <v>Mike</v>
      </c>
      <c r="J26" s="396" t="str">
        <f>'DAY 1 INPUT'!I4</f>
        <v>Derek</v>
      </c>
      <c r="K26" s="80" t="str">
        <f>'DAY 1 INPUT'!J4</f>
        <v>Derm</v>
      </c>
      <c r="L26" s="80" t="str">
        <f>'DAY 1 INPUT'!K4</f>
        <v>Tom</v>
      </c>
      <c r="M26" s="81" t="str">
        <f>'DAY 1 INPUT'!L4</f>
        <v>Stew</v>
      </c>
      <c r="N26" s="81" t="str">
        <f>'DAY 1 INPUT'!M4</f>
        <v>Aaron</v>
      </c>
      <c r="O26" s="404" t="str">
        <f>'DAY 1 INPUT'!N4</f>
        <v>Neil</v>
      </c>
      <c r="P26" s="404" t="str">
        <f>'DAY 1 INPUT'!O4</f>
        <v>RichB</v>
      </c>
      <c r="Q26" s="353" t="str">
        <f>'DAY 1 INPUT'!P4</f>
        <v>Brian</v>
      </c>
      <c r="R26" s="353" t="str">
        <f>'DAY 1 INPUT'!Q4</f>
        <v>Robin</v>
      </c>
      <c r="S26" s="342" t="str">
        <f>'DAY 1 INPUT'!R4</f>
        <v>Phil</v>
      </c>
      <c r="T26" s="342" t="str">
        <f>'DAY 1 INPUT'!S4</f>
        <v>Alan</v>
      </c>
      <c r="U26" s="78" t="str">
        <f>'DAY 1 INPUT'!T4</f>
        <v>RichM</v>
      </c>
      <c r="V26" s="78" t="str">
        <f>'DAY 1 INPUT'!U4</f>
        <v>Sanj</v>
      </c>
    </row>
    <row r="27" spans="1:23" x14ac:dyDescent="0.25">
      <c r="A27" s="24" t="s">
        <v>8</v>
      </c>
      <c r="D27" t="s">
        <v>105</v>
      </c>
      <c r="G27" s="236">
        <f>IF(G21&gt;0,G21*2,G21)</f>
        <v>5</v>
      </c>
      <c r="H27" s="236">
        <f t="shared" ref="H27:R27" si="10">IF(H21&gt;0,H21*2,H21)</f>
        <v>-7.5</v>
      </c>
      <c r="I27" s="236">
        <f t="shared" si="10"/>
        <v>-9.5</v>
      </c>
      <c r="J27" s="236">
        <f t="shared" si="10"/>
        <v>-4.5</v>
      </c>
      <c r="K27" s="236">
        <f t="shared" si="10"/>
        <v>-3.5</v>
      </c>
      <c r="L27" s="236">
        <f t="shared" si="10"/>
        <v>1</v>
      </c>
      <c r="M27" s="236">
        <f t="shared" si="10"/>
        <v>-3</v>
      </c>
      <c r="N27" s="236">
        <f t="shared" si="10"/>
        <v>-3.5</v>
      </c>
      <c r="O27" s="236">
        <f t="shared" si="10"/>
        <v>-1</v>
      </c>
      <c r="P27" s="236">
        <f t="shared" si="10"/>
        <v>-4.5</v>
      </c>
      <c r="Q27" s="236">
        <f t="shared" si="10"/>
        <v>-5</v>
      </c>
      <c r="R27" s="236">
        <f t="shared" si="10"/>
        <v>-2.5</v>
      </c>
      <c r="S27" s="346">
        <f t="shared" ref="S27:V27" si="11">IF(S21&gt;0,S21*2,S21)</f>
        <v>-9</v>
      </c>
      <c r="T27" s="346">
        <f t="shared" si="11"/>
        <v>-5.5</v>
      </c>
      <c r="U27" s="346">
        <f t="shared" si="11"/>
        <v>-2</v>
      </c>
      <c r="V27" s="346">
        <f t="shared" si="11"/>
        <v>1</v>
      </c>
      <c r="W27" s="26" t="s">
        <v>82</v>
      </c>
    </row>
    <row r="28" spans="1:23" ht="15.75" x14ac:dyDescent="0.25">
      <c r="G28" s="217" t="s">
        <v>8</v>
      </c>
    </row>
    <row r="29" spans="1:23" x14ac:dyDescent="0.25">
      <c r="D29" t="s">
        <v>107</v>
      </c>
      <c r="G29" s="300">
        <f>results!D8</f>
        <v>12</v>
      </c>
      <c r="H29" s="300">
        <f>results!E8</f>
        <v>10</v>
      </c>
      <c r="I29" s="300">
        <f>results!F8</f>
        <v>16</v>
      </c>
      <c r="J29" s="300">
        <f>results!G8</f>
        <v>9</v>
      </c>
      <c r="K29" s="300">
        <f>results!H8</f>
        <v>4</v>
      </c>
      <c r="L29" s="300">
        <f>results!I8</f>
        <v>13</v>
      </c>
      <c r="M29" s="300">
        <f>results!J8</f>
        <v>6</v>
      </c>
      <c r="N29" s="300">
        <f>results!K8</f>
        <v>7</v>
      </c>
      <c r="O29" s="300">
        <f>results!L8</f>
        <v>2</v>
      </c>
      <c r="P29" s="300">
        <f>results!M8</f>
        <v>15</v>
      </c>
      <c r="Q29" s="300">
        <f>results!N8</f>
        <v>13</v>
      </c>
      <c r="R29" s="300">
        <f>results!O8</f>
        <v>1</v>
      </c>
      <c r="S29" s="347">
        <f>results!P8</f>
        <v>11</v>
      </c>
      <c r="T29" s="347">
        <f>results!Q8</f>
        <v>8</v>
      </c>
      <c r="U29" s="347">
        <f>results!R8</f>
        <v>4</v>
      </c>
      <c r="V29" s="347">
        <f>results!S8</f>
        <v>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A2" workbookViewId="0">
      <selection activeCell="T20" sqref="T20"/>
    </sheetView>
  </sheetViews>
  <sheetFormatPr defaultRowHeight="15" x14ac:dyDescent="0.25"/>
  <cols>
    <col min="1" max="1" width="17" style="132" customWidth="1"/>
    <col min="2" max="20" width="7.7109375" style="258" customWidth="1"/>
  </cols>
  <sheetData>
    <row r="1" spans="1:21" x14ac:dyDescent="0.25">
      <c r="S1" s="258" t="s">
        <v>8</v>
      </c>
    </row>
    <row r="2" spans="1:21" x14ac:dyDescent="0.25">
      <c r="B2" s="305" t="str">
        <f>'Handicap Review'!G2</f>
        <v>Steve</v>
      </c>
      <c r="C2" s="305" t="str">
        <f>'Handicap Review'!H2</f>
        <v>Jeff</v>
      </c>
      <c r="D2" s="305" t="str">
        <f>'Handicap Review'!I2</f>
        <v>Mike</v>
      </c>
      <c r="E2" s="305" t="str">
        <f>'Handicap Review'!J2</f>
        <v>Derek</v>
      </c>
      <c r="F2" s="305" t="str">
        <f>'Handicap Review'!K2</f>
        <v>Derm</v>
      </c>
      <c r="G2" s="305" t="str">
        <f>'Handicap Review'!L2</f>
        <v>Tom</v>
      </c>
      <c r="H2" s="305" t="str">
        <f>'Handicap Review'!M2</f>
        <v>Stew</v>
      </c>
      <c r="I2" s="305" t="str">
        <f>'Handicap Review'!N2</f>
        <v>Aaron</v>
      </c>
      <c r="J2" s="305" t="str">
        <f>'Handicap Review'!O2</f>
        <v>Neil</v>
      </c>
      <c r="K2" s="305" t="str">
        <f>'Handicap Review'!P2</f>
        <v>RichB</v>
      </c>
      <c r="L2" s="305" t="str">
        <f>'Handicap Review'!Q2</f>
        <v>Brian</v>
      </c>
      <c r="M2" s="305" t="str">
        <f>'Handicap Review'!R2</f>
        <v>Robin</v>
      </c>
      <c r="N2" s="305" t="str">
        <f>'Handicap Review'!S2</f>
        <v>Phil</v>
      </c>
      <c r="O2" s="305" t="str">
        <f>'Handicap Review'!T2</f>
        <v>Alan</v>
      </c>
      <c r="P2" s="305" t="str">
        <f>'Handicap Review'!U2</f>
        <v>RichM</v>
      </c>
      <c r="Q2" s="305" t="str">
        <f>'Handicap Review'!V2</f>
        <v>Sanj</v>
      </c>
      <c r="R2" s="303" t="s">
        <v>108</v>
      </c>
      <c r="S2" s="303" t="s">
        <v>104</v>
      </c>
      <c r="T2" s="302" t="s">
        <v>109</v>
      </c>
    </row>
    <row r="3" spans="1:21" x14ac:dyDescent="0.25">
      <c r="A3" s="132" t="s">
        <v>114</v>
      </c>
      <c r="B3" s="309">
        <f>results!D5</f>
        <v>22</v>
      </c>
      <c r="C3" s="309">
        <f>results!E5</f>
        <v>18</v>
      </c>
      <c r="D3" s="309">
        <f>results!F5</f>
        <v>12</v>
      </c>
      <c r="E3" s="309">
        <f>results!G5</f>
        <v>20</v>
      </c>
      <c r="F3" s="309">
        <f>results!H5</f>
        <v>24</v>
      </c>
      <c r="G3" s="309">
        <f>results!I5</f>
        <v>20</v>
      </c>
      <c r="H3" s="309">
        <f>results!J5</f>
        <v>28</v>
      </c>
      <c r="I3" s="309">
        <f>results!K5</f>
        <v>27</v>
      </c>
      <c r="J3" s="309">
        <f>results!L5</f>
        <v>29</v>
      </c>
      <c r="K3" s="309">
        <f>results!M5</f>
        <v>19</v>
      </c>
      <c r="L3" s="309">
        <f>results!N5</f>
        <v>19</v>
      </c>
      <c r="M3" s="309">
        <f>results!O5</f>
        <v>30</v>
      </c>
      <c r="N3" s="309">
        <f>results!P5</f>
        <v>20</v>
      </c>
      <c r="O3" s="309">
        <f>results!Q5</f>
        <v>23</v>
      </c>
      <c r="P3" s="309">
        <f>results!R5</f>
        <v>23</v>
      </c>
      <c r="Q3" s="309">
        <f>results!S5</f>
        <v>27</v>
      </c>
      <c r="R3" s="306">
        <f t="shared" ref="R3:R4" si="0">SUM(B3:M3)</f>
        <v>268</v>
      </c>
      <c r="S3" s="308">
        <f t="shared" ref="S3:S4" si="1">R3/12</f>
        <v>22.333333333333332</v>
      </c>
      <c r="T3" s="308">
        <f t="shared" ref="T3:T5" si="2">S3*2</f>
        <v>44.666666666666664</v>
      </c>
    </row>
    <row r="4" spans="1:21" x14ac:dyDescent="0.25">
      <c r="A4" s="132" t="s">
        <v>115</v>
      </c>
      <c r="B4" s="305">
        <f>results!D6</f>
        <v>15</v>
      </c>
      <c r="C4" s="305">
        <f>results!E6</f>
        <v>22</v>
      </c>
      <c r="D4" s="305">
        <f>results!F6</f>
        <v>20</v>
      </c>
      <c r="E4" s="305">
        <f>results!G6</f>
        <v>21</v>
      </c>
      <c r="F4" s="305">
        <f>results!H6</f>
        <v>32</v>
      </c>
      <c r="G4" s="305">
        <f>results!I6</f>
        <v>16</v>
      </c>
      <c r="H4" s="305">
        <f>results!J6</f>
        <v>27</v>
      </c>
      <c r="I4" s="305">
        <f>results!K6</f>
        <v>26</v>
      </c>
      <c r="J4" s="305">
        <f>results!L6</f>
        <v>33</v>
      </c>
      <c r="K4" s="305">
        <f>results!M6</f>
        <v>14</v>
      </c>
      <c r="L4" s="305">
        <f>results!N6</f>
        <v>17</v>
      </c>
      <c r="M4" s="305">
        <f>results!O6</f>
        <v>34</v>
      </c>
      <c r="N4" s="305">
        <f>results!P6</f>
        <v>19</v>
      </c>
      <c r="O4" s="305">
        <f>results!Q6</f>
        <v>20</v>
      </c>
      <c r="P4" s="305">
        <f>results!R6</f>
        <v>33</v>
      </c>
      <c r="Q4" s="305">
        <f>results!S6</f>
        <v>32</v>
      </c>
      <c r="R4" s="306">
        <f t="shared" si="0"/>
        <v>277</v>
      </c>
      <c r="S4" s="308">
        <f t="shared" si="1"/>
        <v>23.083333333333332</v>
      </c>
      <c r="T4" s="308">
        <f t="shared" si="2"/>
        <v>46.166666666666664</v>
      </c>
    </row>
    <row r="5" spans="1:21" x14ac:dyDescent="0.25">
      <c r="A5" s="132" t="s">
        <v>116</v>
      </c>
      <c r="B5" s="304">
        <f>results!D7</f>
        <v>37</v>
      </c>
      <c r="C5" s="304">
        <f>results!E7</f>
        <v>40</v>
      </c>
      <c r="D5" s="304">
        <f>results!F7</f>
        <v>32</v>
      </c>
      <c r="E5" s="304">
        <f>results!G7</f>
        <v>41</v>
      </c>
      <c r="F5" s="304">
        <f>results!H7</f>
        <v>56</v>
      </c>
      <c r="G5" s="304">
        <f>results!I7</f>
        <v>36</v>
      </c>
      <c r="H5" s="304">
        <f>results!J7</f>
        <v>55</v>
      </c>
      <c r="I5" s="304">
        <f>results!K7</f>
        <v>53</v>
      </c>
      <c r="J5" s="304">
        <f>results!L7</f>
        <v>62</v>
      </c>
      <c r="K5" s="304">
        <f>results!M7</f>
        <v>33</v>
      </c>
      <c r="L5" s="304">
        <f>results!N7</f>
        <v>36</v>
      </c>
      <c r="M5" s="304">
        <f>results!O7</f>
        <v>64</v>
      </c>
      <c r="N5" s="304">
        <f>results!P7</f>
        <v>39</v>
      </c>
      <c r="O5" s="304">
        <f>results!Q7</f>
        <v>43</v>
      </c>
      <c r="P5" s="304">
        <f>results!R7</f>
        <v>56</v>
      </c>
      <c r="Q5" s="304">
        <f>results!S7</f>
        <v>59</v>
      </c>
      <c r="R5" s="306">
        <f>SUM(B5:M5)</f>
        <v>545</v>
      </c>
      <c r="S5" s="308">
        <f>R5/12</f>
        <v>45.416666666666664</v>
      </c>
      <c r="T5" s="308">
        <f t="shared" si="2"/>
        <v>90.833333333333329</v>
      </c>
    </row>
    <row r="6" spans="1:21" x14ac:dyDescent="0.25">
      <c r="A6" s="132" t="s">
        <v>117</v>
      </c>
      <c r="B6" s="304">
        <f>B5/2</f>
        <v>18.5</v>
      </c>
      <c r="C6" s="304">
        <f t="shared" ref="C6:M6" si="3">C5/2</f>
        <v>20</v>
      </c>
      <c r="D6" s="304">
        <f t="shared" si="3"/>
        <v>16</v>
      </c>
      <c r="E6" s="304">
        <f t="shared" si="3"/>
        <v>20.5</v>
      </c>
      <c r="F6" s="304">
        <f t="shared" si="3"/>
        <v>28</v>
      </c>
      <c r="G6" s="304">
        <f t="shared" si="3"/>
        <v>18</v>
      </c>
      <c r="H6" s="304">
        <f t="shared" si="3"/>
        <v>27.5</v>
      </c>
      <c r="I6" s="304">
        <f t="shared" si="3"/>
        <v>26.5</v>
      </c>
      <c r="J6" s="304">
        <f t="shared" si="3"/>
        <v>31</v>
      </c>
      <c r="K6" s="304">
        <f t="shared" si="3"/>
        <v>16.5</v>
      </c>
      <c r="L6" s="304">
        <f t="shared" si="3"/>
        <v>18</v>
      </c>
      <c r="M6" s="304">
        <f t="shared" si="3"/>
        <v>32</v>
      </c>
      <c r="N6" s="304">
        <f t="shared" ref="N6:Q6" si="4">N5/2</f>
        <v>19.5</v>
      </c>
      <c r="O6" s="304">
        <f t="shared" si="4"/>
        <v>21.5</v>
      </c>
      <c r="P6" s="304">
        <f t="shared" si="4"/>
        <v>28</v>
      </c>
      <c r="Q6" s="304">
        <f t="shared" si="4"/>
        <v>29.5</v>
      </c>
      <c r="R6" s="306">
        <f>SUM(B6:M6)</f>
        <v>272.5</v>
      </c>
      <c r="S6" s="308">
        <f>R6/12</f>
        <v>22.708333333333332</v>
      </c>
      <c r="T6" s="308">
        <f>S6*2</f>
        <v>45.416666666666664</v>
      </c>
      <c r="U6" s="258" t="s">
        <v>8</v>
      </c>
    </row>
    <row r="7" spans="1:21" s="7" customFormat="1" x14ac:dyDescent="0.25">
      <c r="A7" s="368" t="s">
        <v>111</v>
      </c>
      <c r="B7" s="308">
        <f>'Handicap Review'!G3</f>
        <v>40</v>
      </c>
      <c r="C7" s="308">
        <f>'Handicap Review'!H3</f>
        <v>22</v>
      </c>
      <c r="D7" s="308">
        <f>'Handicap Review'!I3</f>
        <v>22</v>
      </c>
      <c r="E7" s="308">
        <f>'Handicap Review'!J3</f>
        <v>28</v>
      </c>
      <c r="F7" s="308">
        <f>'Handicap Review'!K3</f>
        <v>22</v>
      </c>
      <c r="G7" s="308">
        <f>'Handicap Review'!L3</f>
        <v>34</v>
      </c>
      <c r="H7" s="308">
        <f>'Handicap Review'!M3</f>
        <v>21</v>
      </c>
      <c r="I7" s="308">
        <f>'Handicap Review'!N3</f>
        <v>24</v>
      </c>
      <c r="J7" s="308">
        <f>'Handicap Review'!O3</f>
        <v>20</v>
      </c>
      <c r="K7" s="308">
        <f>'Handicap Review'!P3</f>
        <v>28</v>
      </c>
      <c r="L7" s="308">
        <f>'Handicap Review'!Q3</f>
        <v>28</v>
      </c>
      <c r="M7" s="308">
        <f>'Handicap Review'!R3</f>
        <v>10</v>
      </c>
      <c r="N7" s="308">
        <f>'Handicap Review'!S3</f>
        <v>23</v>
      </c>
      <c r="O7" s="308">
        <f>'Handicap Review'!T3</f>
        <v>23</v>
      </c>
      <c r="P7" s="308">
        <f>'Handicap Review'!U3</f>
        <v>24</v>
      </c>
      <c r="Q7" s="308">
        <f>'Handicap Review'!V3</f>
        <v>24</v>
      </c>
      <c r="R7" s="302">
        <f t="shared" ref="R7:R8" si="5">SUM(B7:M7)</f>
        <v>299</v>
      </c>
      <c r="S7" s="308">
        <f t="shared" ref="S7:S9" si="6">R7/12</f>
        <v>24.916666666666668</v>
      </c>
      <c r="T7" s="308">
        <f>S7*2</f>
        <v>49.833333333333336</v>
      </c>
    </row>
    <row r="8" spans="1:21" x14ac:dyDescent="0.25">
      <c r="A8" s="132" t="s">
        <v>112</v>
      </c>
      <c r="B8" s="304">
        <f>'Handicap Review'!G24</f>
        <v>37.5</v>
      </c>
      <c r="C8" s="304">
        <f>'Handicap Review'!H24</f>
        <v>29.5</v>
      </c>
      <c r="D8" s="304">
        <f>'Handicap Review'!I24</f>
        <v>31.5</v>
      </c>
      <c r="E8" s="304">
        <f>'Handicap Review'!J24</f>
        <v>32.5</v>
      </c>
      <c r="F8" s="304">
        <f>'Handicap Review'!K24</f>
        <v>25.5</v>
      </c>
      <c r="G8" s="304">
        <f>'Handicap Review'!L24</f>
        <v>33.5</v>
      </c>
      <c r="H8" s="304">
        <f>'Handicap Review'!M24</f>
        <v>24</v>
      </c>
      <c r="I8" s="304">
        <f>'Handicap Review'!N24</f>
        <v>27.5</v>
      </c>
      <c r="J8" s="304">
        <f>'Handicap Review'!O24</f>
        <v>21</v>
      </c>
      <c r="K8" s="304">
        <f>'Handicap Review'!P24</f>
        <v>32.5</v>
      </c>
      <c r="L8" s="304">
        <f>'Handicap Review'!Q24</f>
        <v>33</v>
      </c>
      <c r="M8" s="304">
        <f>'Handicap Review'!R24</f>
        <v>12.5</v>
      </c>
      <c r="N8" s="304">
        <f>'Handicap Review'!S24</f>
        <v>32</v>
      </c>
      <c r="O8" s="304">
        <f>'Handicap Review'!T24</f>
        <v>28.5</v>
      </c>
      <c r="P8" s="304">
        <f>'Handicap Review'!U24</f>
        <v>26</v>
      </c>
      <c r="Q8" s="304">
        <f>'Handicap Review'!V24</f>
        <v>23.5</v>
      </c>
      <c r="R8" s="302">
        <f t="shared" si="5"/>
        <v>340.5</v>
      </c>
      <c r="S8" s="308">
        <f t="shared" si="6"/>
        <v>28.375</v>
      </c>
      <c r="T8" s="308">
        <f>S8*2</f>
        <v>56.75</v>
      </c>
      <c r="U8" s="258" t="s">
        <v>8</v>
      </c>
    </row>
    <row r="9" spans="1:21" x14ac:dyDescent="0.25">
      <c r="A9" s="132" t="s">
        <v>113</v>
      </c>
      <c r="B9" s="304">
        <f>'Handicap Review'!G29</f>
        <v>12</v>
      </c>
      <c r="C9" s="304">
        <f>'Handicap Review'!H29</f>
        <v>10</v>
      </c>
      <c r="D9" s="304">
        <f>'Handicap Review'!I29</f>
        <v>16</v>
      </c>
      <c r="E9" s="304">
        <f>'Handicap Review'!J29</f>
        <v>9</v>
      </c>
      <c r="F9" s="304">
        <f>'Handicap Review'!K29</f>
        <v>4</v>
      </c>
      <c r="G9" s="304">
        <f>'Handicap Review'!L29</f>
        <v>13</v>
      </c>
      <c r="H9" s="304">
        <f>'Handicap Review'!M29</f>
        <v>6</v>
      </c>
      <c r="I9" s="304">
        <f>'Handicap Review'!N29</f>
        <v>7</v>
      </c>
      <c r="J9" s="304">
        <f>'Handicap Review'!O29</f>
        <v>2</v>
      </c>
      <c r="K9" s="304">
        <f>'Handicap Review'!P29</f>
        <v>15</v>
      </c>
      <c r="L9" s="304">
        <f>'Handicap Review'!Q29</f>
        <v>13</v>
      </c>
      <c r="M9" s="304">
        <f>'Handicap Review'!R29</f>
        <v>1</v>
      </c>
      <c r="N9" s="304">
        <f>'Handicap Review'!S29</f>
        <v>11</v>
      </c>
      <c r="O9" s="304">
        <f>'Handicap Review'!T29</f>
        <v>8</v>
      </c>
      <c r="P9" s="304">
        <f>'Handicap Review'!U29</f>
        <v>4</v>
      </c>
      <c r="Q9" s="304">
        <f>'Handicap Review'!V29</f>
        <v>3</v>
      </c>
      <c r="R9" s="302">
        <f t="shared" ref="R9" si="7">SUM(B9:M9)</f>
        <v>108</v>
      </c>
      <c r="S9" s="308">
        <f t="shared" si="6"/>
        <v>9</v>
      </c>
      <c r="T9" s="301"/>
    </row>
    <row r="10" spans="1:21" x14ac:dyDescent="0.25"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295"/>
      <c r="S10" s="295"/>
    </row>
    <row r="11" spans="1:21" x14ac:dyDescent="0.25">
      <c r="A11" s="307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</row>
    <row r="12" spans="1:21" x14ac:dyDescent="0.25">
      <c r="B12" s="8" t="str">
        <f t="shared" ref="B12:T12" si="8">B2</f>
        <v>Steve</v>
      </c>
      <c r="C12" s="8" t="str">
        <f t="shared" si="8"/>
        <v>Jeff</v>
      </c>
      <c r="D12" s="8" t="str">
        <f t="shared" si="8"/>
        <v>Mike</v>
      </c>
      <c r="E12" s="8" t="str">
        <f t="shared" si="8"/>
        <v>Derek</v>
      </c>
      <c r="F12" s="8" t="str">
        <f t="shared" si="8"/>
        <v>Derm</v>
      </c>
      <c r="G12" s="8" t="str">
        <f t="shared" si="8"/>
        <v>Tom</v>
      </c>
      <c r="H12" s="8" t="str">
        <f t="shared" si="8"/>
        <v>Stew</v>
      </c>
      <c r="I12" s="8" t="str">
        <f t="shared" si="8"/>
        <v>Aaron</v>
      </c>
      <c r="J12" s="8" t="str">
        <f t="shared" si="8"/>
        <v>Neil</v>
      </c>
      <c r="K12" s="8" t="str">
        <f t="shared" si="8"/>
        <v>RichB</v>
      </c>
      <c r="L12" s="8" t="str">
        <f t="shared" si="8"/>
        <v>Brian</v>
      </c>
      <c r="M12" s="8" t="str">
        <f t="shared" si="8"/>
        <v>Robin</v>
      </c>
      <c r="N12" s="8" t="str">
        <f t="shared" si="8"/>
        <v>Phil</v>
      </c>
      <c r="O12" s="8" t="str">
        <f t="shared" si="8"/>
        <v>Alan</v>
      </c>
      <c r="P12" s="8" t="str">
        <f t="shared" si="8"/>
        <v>RichM</v>
      </c>
      <c r="Q12" s="8" t="str">
        <f t="shared" si="8"/>
        <v>Sanj</v>
      </c>
      <c r="R12" s="302" t="str">
        <f t="shared" si="8"/>
        <v>total</v>
      </c>
      <c r="S12" s="302" t="str">
        <f t="shared" si="8"/>
        <v>average</v>
      </c>
      <c r="T12" s="302" t="str">
        <f t="shared" si="8"/>
        <v>times 2</v>
      </c>
    </row>
    <row r="13" spans="1:21" s="7" customFormat="1" x14ac:dyDescent="0.25">
      <c r="A13" s="368" t="s">
        <v>118</v>
      </c>
      <c r="B13" s="308">
        <f t="shared" ref="B13:Q13" si="9">B7</f>
        <v>40</v>
      </c>
      <c r="C13" s="308">
        <f t="shared" si="9"/>
        <v>22</v>
      </c>
      <c r="D13" s="308">
        <f t="shared" si="9"/>
        <v>22</v>
      </c>
      <c r="E13" s="308">
        <f t="shared" si="9"/>
        <v>28</v>
      </c>
      <c r="F13" s="308">
        <f t="shared" si="9"/>
        <v>22</v>
      </c>
      <c r="G13" s="308">
        <f t="shared" si="9"/>
        <v>34</v>
      </c>
      <c r="H13" s="308">
        <f t="shared" si="9"/>
        <v>21</v>
      </c>
      <c r="I13" s="308">
        <f t="shared" si="9"/>
        <v>24</v>
      </c>
      <c r="J13" s="308">
        <f t="shared" si="9"/>
        <v>20</v>
      </c>
      <c r="K13" s="308">
        <f t="shared" si="9"/>
        <v>28</v>
      </c>
      <c r="L13" s="308">
        <f t="shared" si="9"/>
        <v>28</v>
      </c>
      <c r="M13" s="308">
        <f t="shared" si="9"/>
        <v>10</v>
      </c>
      <c r="N13" s="308">
        <f t="shared" si="9"/>
        <v>23</v>
      </c>
      <c r="O13" s="308">
        <f t="shared" si="9"/>
        <v>23</v>
      </c>
      <c r="P13" s="308">
        <f t="shared" si="9"/>
        <v>24</v>
      </c>
      <c r="Q13" s="308">
        <f t="shared" si="9"/>
        <v>24</v>
      </c>
      <c r="R13" s="302">
        <f t="shared" ref="R13:R14" si="10">SUM(B13:M13)</f>
        <v>299</v>
      </c>
      <c r="S13" s="308">
        <f t="shared" ref="S13:S14" si="11">R13/12</f>
        <v>24.916666666666668</v>
      </c>
      <c r="T13" s="308">
        <f t="shared" ref="T13:T14" si="12">S13*2</f>
        <v>49.833333333333336</v>
      </c>
    </row>
    <row r="14" spans="1:21" x14ac:dyDescent="0.25">
      <c r="A14" s="132" t="s">
        <v>110</v>
      </c>
      <c r="B14" s="286" t="s">
        <v>8</v>
      </c>
      <c r="C14" s="286" t="s">
        <v>8</v>
      </c>
      <c r="D14" s="286" t="s">
        <v>8</v>
      </c>
      <c r="E14" s="286" t="s">
        <v>8</v>
      </c>
      <c r="F14" s="286" t="s">
        <v>8</v>
      </c>
      <c r="G14" s="286" t="s">
        <v>8</v>
      </c>
      <c r="H14" s="286" t="s">
        <v>8</v>
      </c>
      <c r="I14" s="286" t="s">
        <v>8</v>
      </c>
      <c r="J14" s="286" t="s">
        <v>8</v>
      </c>
      <c r="K14" s="286" t="s">
        <v>8</v>
      </c>
      <c r="L14" s="286" t="s">
        <v>8</v>
      </c>
      <c r="M14" s="286" t="s">
        <v>8</v>
      </c>
      <c r="N14" s="286" t="s">
        <v>8</v>
      </c>
      <c r="O14" s="286" t="s">
        <v>8</v>
      </c>
      <c r="P14" s="286" t="s">
        <v>8</v>
      </c>
      <c r="Q14" s="286" t="s">
        <v>8</v>
      </c>
      <c r="R14" s="302">
        <f t="shared" si="10"/>
        <v>0</v>
      </c>
      <c r="S14" s="308">
        <f t="shared" si="11"/>
        <v>0</v>
      </c>
      <c r="T14" s="308">
        <f t="shared" si="12"/>
        <v>0</v>
      </c>
    </row>
    <row r="17" spans="1:20" x14ac:dyDescent="0.25">
      <c r="B17" s="132" t="str">
        <f>results!D13</f>
        <v>Team Stableford (best hole scores from pair)</v>
      </c>
    </row>
    <row r="18" spans="1:20" x14ac:dyDescent="0.25">
      <c r="A18" s="258" t="s">
        <v>8</v>
      </c>
      <c r="B18" s="8" t="str">
        <f>results!D14</f>
        <v>Steve</v>
      </c>
      <c r="C18" s="8" t="str">
        <f>results!E14</f>
        <v>Jeff</v>
      </c>
      <c r="D18" s="8" t="str">
        <f>results!F14</f>
        <v>Mike</v>
      </c>
      <c r="E18" s="8" t="str">
        <f>results!G14</f>
        <v>Derek</v>
      </c>
      <c r="F18" s="8" t="str">
        <f>results!H14</f>
        <v>Derm</v>
      </c>
      <c r="G18" s="8" t="str">
        <f>results!I14</f>
        <v>Tom</v>
      </c>
      <c r="H18" s="8" t="str">
        <f>results!J14</f>
        <v>Stew</v>
      </c>
      <c r="I18" s="8" t="str">
        <f>results!K14</f>
        <v>Aaron</v>
      </c>
      <c r="J18" s="8" t="str">
        <f>results!L14</f>
        <v>Neil</v>
      </c>
      <c r="K18" s="8" t="str">
        <f>results!M14</f>
        <v>RichB</v>
      </c>
      <c r="L18" s="8" t="str">
        <f>results!N14</f>
        <v>Brian</v>
      </c>
      <c r="M18" s="8" t="str">
        <f>results!O14</f>
        <v>Robin</v>
      </c>
      <c r="N18" s="8" t="str">
        <f>results!P14</f>
        <v>Phil</v>
      </c>
      <c r="O18" s="8" t="str">
        <f>results!Q14</f>
        <v>Alan</v>
      </c>
      <c r="P18" s="8" t="str">
        <f>results!R14</f>
        <v>RichM</v>
      </c>
      <c r="Q18" s="8" t="str">
        <f>results!S14</f>
        <v>Sanj</v>
      </c>
    </row>
    <row r="19" spans="1:20" x14ac:dyDescent="0.25">
      <c r="A19" s="258" t="str">
        <f>results!C15</f>
        <v>Day 1</v>
      </c>
      <c r="B19" s="8">
        <f>results!D15</f>
        <v>31</v>
      </c>
      <c r="C19" s="8" t="str">
        <f>results!E15</f>
        <v xml:space="preserve"> </v>
      </c>
      <c r="D19" s="8">
        <f>results!F15</f>
        <v>23</v>
      </c>
      <c r="E19" s="8" t="str">
        <f>results!G15</f>
        <v xml:space="preserve"> </v>
      </c>
      <c r="F19" s="8">
        <f>results!H15</f>
        <v>33</v>
      </c>
      <c r="G19" s="8" t="str">
        <f>results!I15</f>
        <v xml:space="preserve"> </v>
      </c>
      <c r="H19" s="8">
        <f>results!J15</f>
        <v>37</v>
      </c>
      <c r="I19" s="8" t="str">
        <f>results!K15</f>
        <v xml:space="preserve"> </v>
      </c>
      <c r="J19" s="8">
        <f>results!L15</f>
        <v>31</v>
      </c>
      <c r="K19" s="8" t="str">
        <f>results!M15</f>
        <v xml:space="preserve"> </v>
      </c>
      <c r="L19" s="8">
        <f>results!N15</f>
        <v>38</v>
      </c>
      <c r="M19" s="8" t="str">
        <f>results!O15</f>
        <v xml:space="preserve"> </v>
      </c>
      <c r="N19" s="8">
        <f>results!P15</f>
        <v>29</v>
      </c>
      <c r="O19" s="8"/>
      <c r="P19" s="8">
        <f>results!R15</f>
        <v>32</v>
      </c>
      <c r="Q19" s="8"/>
    </row>
    <row r="20" spans="1:20" x14ac:dyDescent="0.25">
      <c r="A20" s="258" t="str">
        <f>results!C16</f>
        <v>Day 2</v>
      </c>
      <c r="B20" s="8">
        <f>results!D16</f>
        <v>31</v>
      </c>
      <c r="C20" s="8" t="str">
        <f>results!E16</f>
        <v xml:space="preserve"> </v>
      </c>
      <c r="D20" s="8">
        <f>results!F16</f>
        <v>29</v>
      </c>
      <c r="E20" s="8" t="str">
        <f>results!G16</f>
        <v xml:space="preserve"> </v>
      </c>
      <c r="F20" s="8">
        <f>results!H16</f>
        <v>34</v>
      </c>
      <c r="G20" s="8" t="str">
        <f>results!I16</f>
        <v xml:space="preserve"> </v>
      </c>
      <c r="H20" s="8">
        <f>results!J16</f>
        <v>40</v>
      </c>
      <c r="I20" s="8" t="str">
        <f>results!K16</f>
        <v xml:space="preserve"> </v>
      </c>
      <c r="J20" s="8">
        <f>results!L16</f>
        <v>38</v>
      </c>
      <c r="K20" s="8" t="str">
        <f>results!M16</f>
        <v xml:space="preserve"> </v>
      </c>
      <c r="L20" s="8">
        <f>results!N16</f>
        <v>38</v>
      </c>
      <c r="M20" s="8" t="str">
        <f>results!O16</f>
        <v xml:space="preserve"> </v>
      </c>
      <c r="N20" s="8">
        <f>results!P16</f>
        <v>28</v>
      </c>
      <c r="O20" s="8"/>
      <c r="P20" s="8">
        <f>results!R16</f>
        <v>42</v>
      </c>
      <c r="Q20" s="8"/>
    </row>
    <row r="21" spans="1:20" s="26" customFormat="1" x14ac:dyDescent="0.25">
      <c r="A21" s="312" t="str">
        <f>results!C17</f>
        <v>Total</v>
      </c>
      <c r="B21" s="313">
        <f>results!D17</f>
        <v>62</v>
      </c>
      <c r="C21" s="313" t="str">
        <f>results!E17</f>
        <v xml:space="preserve"> </v>
      </c>
      <c r="D21" s="313">
        <f>results!F17</f>
        <v>52</v>
      </c>
      <c r="E21" s="313" t="str">
        <f>results!G17</f>
        <v xml:space="preserve"> </v>
      </c>
      <c r="F21" s="313">
        <f>results!H17</f>
        <v>67</v>
      </c>
      <c r="G21" s="313" t="str">
        <f>results!I17</f>
        <v xml:space="preserve"> </v>
      </c>
      <c r="H21" s="313">
        <f>results!J17</f>
        <v>77</v>
      </c>
      <c r="I21" s="313" t="str">
        <f>results!K17</f>
        <v xml:space="preserve"> </v>
      </c>
      <c r="J21" s="313">
        <f>results!L17</f>
        <v>69</v>
      </c>
      <c r="K21" s="313" t="str">
        <f>results!M17</f>
        <v xml:space="preserve"> </v>
      </c>
      <c r="L21" s="313">
        <f>results!N17</f>
        <v>76</v>
      </c>
      <c r="M21" s="313" t="str">
        <f>results!O17</f>
        <v xml:space="preserve"> </v>
      </c>
      <c r="N21" s="313">
        <f>results!P17</f>
        <v>57</v>
      </c>
      <c r="O21" s="313"/>
      <c r="P21" s="313">
        <f>results!R17</f>
        <v>74</v>
      </c>
      <c r="Q21" s="313"/>
      <c r="R21" s="312"/>
      <c r="S21" s="312"/>
      <c r="T21" s="312"/>
    </row>
    <row r="22" spans="1:20" x14ac:dyDescent="0.25">
      <c r="A22" s="258" t="str">
        <f>results!C18</f>
        <v>PLACE</v>
      </c>
      <c r="B22" s="8">
        <f>results!D18</f>
        <v>6</v>
      </c>
      <c r="C22" s="8" t="s">
        <v>8</v>
      </c>
      <c r="D22" s="8">
        <f>results!F18</f>
        <v>8</v>
      </c>
      <c r="E22" s="8" t="s">
        <v>8</v>
      </c>
      <c r="F22" s="8">
        <f>results!H18</f>
        <v>5</v>
      </c>
      <c r="G22" s="8" t="s">
        <v>8</v>
      </c>
      <c r="H22" s="8">
        <f>results!J18</f>
        <v>1</v>
      </c>
      <c r="I22" s="8" t="s">
        <v>8</v>
      </c>
      <c r="J22" s="8">
        <f>results!L18</f>
        <v>4</v>
      </c>
      <c r="K22" s="8" t="s">
        <v>8</v>
      </c>
      <c r="L22" s="8">
        <f>results!N18</f>
        <v>2</v>
      </c>
      <c r="M22" s="8" t="str">
        <f>results!O18</f>
        <v xml:space="preserve"> </v>
      </c>
      <c r="N22" s="8">
        <f>results!P18</f>
        <v>7</v>
      </c>
      <c r="O22" s="8"/>
      <c r="P22" s="8">
        <f>results!R18</f>
        <v>3</v>
      </c>
      <c r="Q22" s="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zoomScale="60" zoomScaleNormal="60" workbookViewId="0">
      <selection activeCell="AQ4" sqref="AQ4"/>
    </sheetView>
  </sheetViews>
  <sheetFormatPr defaultColWidth="6.7109375" defaultRowHeight="26.25" x14ac:dyDescent="0.4"/>
  <cols>
    <col min="1" max="25" width="6.7109375" style="41" customWidth="1"/>
    <col min="26" max="37" width="4.7109375" style="41" customWidth="1"/>
    <col min="38" max="38" width="7.28515625" style="41" bestFit="1" customWidth="1"/>
    <col min="39" max="39" width="8.7109375" style="41" customWidth="1"/>
    <col min="40" max="40" width="9.5703125" style="41" customWidth="1"/>
    <col min="41" max="41" width="11.42578125" style="41" customWidth="1"/>
    <col min="42" max="42" width="10.5703125" style="41" customWidth="1"/>
    <col min="43" max="43" width="11.7109375" style="41" customWidth="1"/>
    <col min="44" max="44" width="10.140625" style="41" customWidth="1"/>
    <col min="45" max="45" width="12.28515625" style="41" customWidth="1"/>
    <col min="46" max="46" width="11.7109375" style="41" customWidth="1"/>
    <col min="47" max="47" width="6.7109375" style="41"/>
    <col min="48" max="48" width="10.42578125" style="41" customWidth="1"/>
    <col min="49" max="16384" width="6.7109375" style="41"/>
  </cols>
  <sheetData>
    <row r="1" spans="1:48" x14ac:dyDescent="0.4">
      <c r="A1" s="41" t="s">
        <v>8</v>
      </c>
      <c r="B1" s="719" t="s">
        <v>243</v>
      </c>
      <c r="C1" s="701"/>
      <c r="D1" s="701"/>
      <c r="E1" s="701"/>
      <c r="F1" s="701"/>
      <c r="G1" s="98"/>
      <c r="H1" s="98"/>
      <c r="I1" s="98"/>
      <c r="J1" s="98"/>
      <c r="K1" s="98"/>
      <c r="L1" s="98"/>
      <c r="M1" s="98"/>
      <c r="AM1" s="41" t="s">
        <v>244</v>
      </c>
    </row>
    <row r="2" spans="1:48" x14ac:dyDescent="0.4">
      <c r="A2" s="55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AB2" s="55" t="s">
        <v>245</v>
      </c>
    </row>
    <row r="3" spans="1:48" s="55" customFormat="1" ht="15.75" x14ac:dyDescent="0.25">
      <c r="A3" s="55" t="s">
        <v>0</v>
      </c>
      <c r="B3" s="629" t="str">
        <f>INFO!B3</f>
        <v>Steve</v>
      </c>
      <c r="C3" s="629" t="str">
        <f>INFO!C3</f>
        <v>Jeff</v>
      </c>
      <c r="D3" s="95" t="s">
        <v>246</v>
      </c>
      <c r="E3" s="648" t="str">
        <f>INFO!D3</f>
        <v>Mike</v>
      </c>
      <c r="F3" s="648" t="str">
        <f>INFO!E3</f>
        <v>Derek</v>
      </c>
      <c r="G3" s="95" t="s">
        <v>246</v>
      </c>
      <c r="H3" s="630" t="str">
        <f>INFO!F3</f>
        <v>Derm</v>
      </c>
      <c r="I3" s="630" t="str">
        <f>INFO!G3</f>
        <v>Tom</v>
      </c>
      <c r="J3" s="95" t="s">
        <v>246</v>
      </c>
      <c r="K3" s="645" t="str">
        <f>INFO!H3</f>
        <v>Stew</v>
      </c>
      <c r="L3" s="645" t="str">
        <f>INFO!I3</f>
        <v>Aaron</v>
      </c>
      <c r="M3" s="95" t="s">
        <v>246</v>
      </c>
      <c r="N3" s="646" t="str">
        <f>INFO!J3</f>
        <v>Neil</v>
      </c>
      <c r="O3" s="646" t="str">
        <f>INFO!K3</f>
        <v>RichB</v>
      </c>
      <c r="P3" s="95" t="s">
        <v>246</v>
      </c>
      <c r="Q3" s="647" t="str">
        <f>INFO!L3</f>
        <v>Brian</v>
      </c>
      <c r="R3" s="647" t="str">
        <f>INFO!M3</f>
        <v>Robin</v>
      </c>
      <c r="S3" s="95" t="s">
        <v>246</v>
      </c>
      <c r="T3" s="95" t="str">
        <f>INFO!N3</f>
        <v>Phil</v>
      </c>
      <c r="U3" s="95" t="str">
        <f>INFO!O3</f>
        <v>Alan</v>
      </c>
      <c r="V3" s="95" t="s">
        <v>246</v>
      </c>
      <c r="W3" s="649" t="str">
        <f>INFO!P3</f>
        <v>RichM</v>
      </c>
      <c r="X3" s="649" t="str">
        <f>INFO!Q3</f>
        <v>Sanj</v>
      </c>
      <c r="Y3" s="95" t="s">
        <v>246</v>
      </c>
      <c r="Z3" s="55" t="s">
        <v>247</v>
      </c>
      <c r="AB3" s="632"/>
      <c r="AC3" s="652"/>
      <c r="AD3" s="633"/>
      <c r="AE3" s="631"/>
      <c r="AF3" s="646"/>
      <c r="AG3" s="647"/>
      <c r="AH3" s="653"/>
      <c r="AI3" s="647"/>
      <c r="AJ3" s="634"/>
      <c r="AK3" s="55" t="s">
        <v>248</v>
      </c>
      <c r="AM3" s="585" t="s">
        <v>229</v>
      </c>
      <c r="AN3" s="616" t="s">
        <v>230</v>
      </c>
      <c r="AO3" s="587" t="s">
        <v>231</v>
      </c>
      <c r="AP3" s="588" t="s">
        <v>239</v>
      </c>
      <c r="AQ3" s="617" t="s">
        <v>232</v>
      </c>
      <c r="AR3" s="614" t="s">
        <v>240</v>
      </c>
      <c r="AS3" s="651" t="s">
        <v>241</v>
      </c>
      <c r="AT3" s="586" t="s">
        <v>242</v>
      </c>
    </row>
    <row r="4" spans="1:48" x14ac:dyDescent="0.4">
      <c r="A4" s="61">
        <v>1</v>
      </c>
      <c r="B4" s="503">
        <f>'Day 2 Cards'!V9</f>
        <v>6</v>
      </c>
      <c r="C4" s="503">
        <f>'Day 2 Cards'!AA9</f>
        <v>4</v>
      </c>
      <c r="D4" s="635">
        <f t="shared" ref="D4:D12" si="0">IF(B4&lt;C4,B4,C4)</f>
        <v>4</v>
      </c>
      <c r="E4" s="503">
        <f>'Day 2 Cards'!AF9</f>
        <v>5</v>
      </c>
      <c r="F4" s="503">
        <f>'Day 2 Cards'!AL9</f>
        <v>9</v>
      </c>
      <c r="G4" s="635">
        <f t="shared" ref="G4:G12" si="1">IF(E4&lt;F4,E4,F4)</f>
        <v>5</v>
      </c>
      <c r="H4" s="503">
        <f>'Day 2 Cards'!V40</f>
        <v>4</v>
      </c>
      <c r="I4" s="503">
        <f>'Day 2 Cards'!AA40</f>
        <v>5</v>
      </c>
      <c r="J4" s="635">
        <f t="shared" ref="J4:J12" si="2">IF(H4&lt;I4,H4,I4)</f>
        <v>4</v>
      </c>
      <c r="K4" s="503">
        <f>'Day 2 Cards'!AF40</f>
        <v>6</v>
      </c>
      <c r="L4" s="503">
        <f>'Day 2 Cards'!AL40</f>
        <v>5</v>
      </c>
      <c r="M4" s="635">
        <f t="shared" ref="M4:M12" si="3">IF(K4&lt;L4,K4,L4)</f>
        <v>5</v>
      </c>
      <c r="N4" s="503">
        <f>'Day 2 Cards'!V71</f>
        <v>6</v>
      </c>
      <c r="O4" s="503">
        <f>'Day 2 Cards'!AA71</f>
        <v>6</v>
      </c>
      <c r="P4" s="635">
        <f t="shared" ref="P4:P12" si="4">IF(N4&lt;O4,N4,O4)</f>
        <v>6</v>
      </c>
      <c r="Q4" s="503">
        <f>'Day 2 Cards'!AF71</f>
        <v>8</v>
      </c>
      <c r="R4" s="503">
        <f>'Day 2 Cards'!AL71</f>
        <v>4</v>
      </c>
      <c r="S4" s="635">
        <f t="shared" ref="S4:S12" si="5">IF(Q4&lt;R4,Q4,R4)</f>
        <v>4</v>
      </c>
      <c r="T4" s="334">
        <f>'Day 2 Cards'!V102</f>
        <v>7</v>
      </c>
      <c r="U4" s="334">
        <f>'Day 2 Cards'!AA102</f>
        <v>6</v>
      </c>
      <c r="V4" s="635">
        <f t="shared" ref="V4:V22" si="6">IF(T4&lt;U4,T4,U4)</f>
        <v>6</v>
      </c>
      <c r="W4" s="334">
        <f>'Day 2 Cards'!AF102</f>
        <v>7</v>
      </c>
      <c r="X4" s="334">
        <f>'Day 2 Cards'!AL102</f>
        <v>4</v>
      </c>
      <c r="Y4" s="635">
        <f t="shared" ref="Y4:Y22" si="7">IF(W4&lt;X4,W4,X4)</f>
        <v>4</v>
      </c>
      <c r="Z4" s="61">
        <f>MIN(B4:Y4)</f>
        <v>4</v>
      </c>
      <c r="AB4" s="503">
        <f t="shared" ref="AB4:AB12" si="8">IF(D4=Z4,1,0)</f>
        <v>1</v>
      </c>
      <c r="AC4" s="503">
        <f t="shared" ref="AC4:AC12" si="9">IF(G4=Z4,1,0)</f>
        <v>0</v>
      </c>
      <c r="AD4" s="503">
        <f t="shared" ref="AD4:AD12" si="10">IF(J4=Z4,1,0)</f>
        <v>1</v>
      </c>
      <c r="AE4" s="503">
        <f t="shared" ref="AE4:AE12" si="11">IF(M4=Z4,1,0)</f>
        <v>0</v>
      </c>
      <c r="AF4" s="503">
        <f t="shared" ref="AF4:AF12" si="12">IF(P4=Z4,1,0)</f>
        <v>0</v>
      </c>
      <c r="AG4" s="503">
        <f t="shared" ref="AG4:AG12" si="13">IF(S4=Z4,1,0)</f>
        <v>1</v>
      </c>
      <c r="AH4" s="503">
        <f t="shared" ref="AH4:AH12" si="14">IF(V4=Z4,1,0)</f>
        <v>0</v>
      </c>
      <c r="AI4" s="503">
        <f t="shared" ref="AI4:AI12" si="15">IF(Y4=Z4,1,0)</f>
        <v>1</v>
      </c>
      <c r="AJ4" s="61"/>
      <c r="AK4" s="650">
        <f>SUM(AB4:AI4)</f>
        <v>4</v>
      </c>
      <c r="AM4" s="592">
        <f>IF(AB4=1,1/AK4,0)</f>
        <v>0.25</v>
      </c>
      <c r="AN4" s="592">
        <f>IF(AC4=1,1/AK4,0)</f>
        <v>0</v>
      </c>
      <c r="AO4" s="592">
        <f>IF(AD4=1,1/AK4,0)</f>
        <v>0.25</v>
      </c>
      <c r="AP4" s="592">
        <f>IF(AE4=1,1/AK4,0)</f>
        <v>0</v>
      </c>
      <c r="AQ4" s="592">
        <f>IF(AF4=1,1/AK4,0)</f>
        <v>0</v>
      </c>
      <c r="AR4" s="592">
        <f>IF(AG4=1,1/AK4,0)</f>
        <v>0.25</v>
      </c>
      <c r="AS4" s="592">
        <f>IF(AH4=1,1/AK4,0)</f>
        <v>0</v>
      </c>
      <c r="AT4" s="592">
        <f>IF(AI4=1,1/AK4,0)</f>
        <v>0.25</v>
      </c>
      <c r="AU4" s="636" t="s">
        <v>8</v>
      </c>
      <c r="AV4" s="620">
        <f>SUM(AM4:AT4)</f>
        <v>1</v>
      </c>
    </row>
    <row r="5" spans="1:48" x14ac:dyDescent="0.4">
      <c r="A5" s="61">
        <v>2</v>
      </c>
      <c r="B5" s="503">
        <f>'Day 2 Cards'!V10</f>
        <v>8</v>
      </c>
      <c r="C5" s="503">
        <f>'Day 2 Cards'!AA10</f>
        <v>4</v>
      </c>
      <c r="D5" s="635">
        <f t="shared" si="0"/>
        <v>4</v>
      </c>
      <c r="E5" s="503">
        <f>'Day 2 Cards'!AF10</f>
        <v>5</v>
      </c>
      <c r="F5" s="503">
        <f>'Day 2 Cards'!AL10</f>
        <v>5</v>
      </c>
      <c r="G5" s="635">
        <f t="shared" si="1"/>
        <v>5</v>
      </c>
      <c r="H5" s="503">
        <f>'Day 2 Cards'!V41</f>
        <v>4</v>
      </c>
      <c r="I5" s="503">
        <f>'Day 2 Cards'!AA41</f>
        <v>8</v>
      </c>
      <c r="J5" s="635">
        <f t="shared" si="2"/>
        <v>4</v>
      </c>
      <c r="K5" s="503">
        <f>'Day 2 Cards'!AF41</f>
        <v>4</v>
      </c>
      <c r="L5" s="503">
        <f>'Day 2 Cards'!AL41</f>
        <v>8</v>
      </c>
      <c r="M5" s="635">
        <f t="shared" si="3"/>
        <v>4</v>
      </c>
      <c r="N5" s="503">
        <f>'Day 2 Cards'!V72</f>
        <v>4</v>
      </c>
      <c r="O5" s="503">
        <f>'Day 2 Cards'!AA72</f>
        <v>8</v>
      </c>
      <c r="P5" s="635">
        <f t="shared" si="4"/>
        <v>4</v>
      </c>
      <c r="Q5" s="503">
        <f>'Day 2 Cards'!AF72</f>
        <v>8</v>
      </c>
      <c r="R5" s="503">
        <f>'Day 2 Cards'!AL72</f>
        <v>4</v>
      </c>
      <c r="S5" s="635">
        <f t="shared" si="5"/>
        <v>4</v>
      </c>
      <c r="T5" s="334">
        <f>'Day 2 Cards'!V103</f>
        <v>7</v>
      </c>
      <c r="U5" s="334">
        <f>'Day 2 Cards'!AA103</f>
        <v>6</v>
      </c>
      <c r="V5" s="635">
        <f t="shared" si="6"/>
        <v>6</v>
      </c>
      <c r="W5" s="334">
        <f>'Day 2 Cards'!AF103</f>
        <v>5</v>
      </c>
      <c r="X5" s="334">
        <f>'Day 2 Cards'!AL103</f>
        <v>5</v>
      </c>
      <c r="Y5" s="635">
        <f t="shared" si="7"/>
        <v>5</v>
      </c>
      <c r="Z5" s="61">
        <f t="shared" ref="Z5:Z12" si="16">MIN(B5:S5)</f>
        <v>4</v>
      </c>
      <c r="AB5" s="503">
        <f t="shared" si="8"/>
        <v>1</v>
      </c>
      <c r="AC5" s="503">
        <f t="shared" si="9"/>
        <v>0</v>
      </c>
      <c r="AD5" s="503">
        <f t="shared" si="10"/>
        <v>1</v>
      </c>
      <c r="AE5" s="503">
        <f t="shared" si="11"/>
        <v>1</v>
      </c>
      <c r="AF5" s="503">
        <f t="shared" si="12"/>
        <v>1</v>
      </c>
      <c r="AG5" s="503">
        <f t="shared" si="13"/>
        <v>1</v>
      </c>
      <c r="AH5" s="503">
        <f t="shared" si="14"/>
        <v>0</v>
      </c>
      <c r="AI5" s="503">
        <f t="shared" si="15"/>
        <v>0</v>
      </c>
      <c r="AJ5" s="61"/>
      <c r="AK5" s="650">
        <f t="shared" ref="AK5:AK12" si="17">SUM(AB5:AI5)</f>
        <v>5</v>
      </c>
      <c r="AM5" s="592">
        <f t="shared" ref="AM5:AM12" si="18">IF(AB5=1,1/AK5,0)</f>
        <v>0.2</v>
      </c>
      <c r="AN5" s="592">
        <f t="shared" ref="AN5:AN12" si="19">IF(AC5=1,1/AK5,0)</f>
        <v>0</v>
      </c>
      <c r="AO5" s="592">
        <f t="shared" ref="AO5:AO12" si="20">IF(AD5=1,1/AK5,0)</f>
        <v>0.2</v>
      </c>
      <c r="AP5" s="592">
        <f t="shared" ref="AP5:AP12" si="21">IF(AE5=1,1/AK5,0)</f>
        <v>0.2</v>
      </c>
      <c r="AQ5" s="592">
        <f t="shared" ref="AQ5:AQ12" si="22">IF(AF5=1,1/AK5,0)</f>
        <v>0.2</v>
      </c>
      <c r="AR5" s="592">
        <f t="shared" ref="AR5:AR12" si="23">IF(AG5=1,1/AK5,0)</f>
        <v>0.2</v>
      </c>
      <c r="AS5" s="592">
        <f t="shared" ref="AS5:AS12" si="24">IF(AH5=1,1/AK5,0)</f>
        <v>0</v>
      </c>
      <c r="AT5" s="592">
        <f t="shared" ref="AT5:AT12" si="25">IF(AI5=1,1/AK5,0)</f>
        <v>0</v>
      </c>
      <c r="AU5" s="636" t="s">
        <v>8</v>
      </c>
      <c r="AV5" s="620">
        <f t="shared" ref="AV5:AV12" si="26">SUM(AM5:AT5)</f>
        <v>1</v>
      </c>
    </row>
    <row r="6" spans="1:48" x14ac:dyDescent="0.4">
      <c r="A6" s="61">
        <v>3</v>
      </c>
      <c r="B6" s="503">
        <f>'Day 2 Cards'!V11</f>
        <v>7</v>
      </c>
      <c r="C6" s="503">
        <f>'Day 2 Cards'!AA11</f>
        <v>4</v>
      </c>
      <c r="D6" s="635">
        <f t="shared" si="0"/>
        <v>4</v>
      </c>
      <c r="E6" s="503">
        <f>'Day 2 Cards'!AF11</f>
        <v>5</v>
      </c>
      <c r="F6" s="503">
        <f>'Day 2 Cards'!AL11</f>
        <v>4</v>
      </c>
      <c r="G6" s="635">
        <f t="shared" si="1"/>
        <v>4</v>
      </c>
      <c r="H6" s="503">
        <f>'Day 2 Cards'!V42</f>
        <v>5</v>
      </c>
      <c r="I6" s="503">
        <f>'Day 2 Cards'!AA42</f>
        <v>6</v>
      </c>
      <c r="J6" s="635">
        <f t="shared" si="2"/>
        <v>5</v>
      </c>
      <c r="K6" s="503">
        <f>'Day 2 Cards'!AF42</f>
        <v>5</v>
      </c>
      <c r="L6" s="503">
        <f>'Day 2 Cards'!AL42</f>
        <v>4</v>
      </c>
      <c r="M6" s="635">
        <f t="shared" si="3"/>
        <v>4</v>
      </c>
      <c r="N6" s="503">
        <f>'Day 2 Cards'!V73</f>
        <v>4</v>
      </c>
      <c r="O6" s="503">
        <f>'Day 2 Cards'!AA73</f>
        <v>7</v>
      </c>
      <c r="P6" s="635">
        <f t="shared" si="4"/>
        <v>4</v>
      </c>
      <c r="Q6" s="503">
        <f>'Day 2 Cards'!AF73</f>
        <v>5</v>
      </c>
      <c r="R6" s="503">
        <f>'Day 2 Cards'!AL73</f>
        <v>3</v>
      </c>
      <c r="S6" s="635">
        <f t="shared" si="5"/>
        <v>3</v>
      </c>
      <c r="T6" s="334">
        <f>'Day 2 Cards'!V104</f>
        <v>3</v>
      </c>
      <c r="U6" s="334">
        <f>'Day 2 Cards'!AA104</f>
        <v>8</v>
      </c>
      <c r="V6" s="635">
        <f t="shared" si="6"/>
        <v>3</v>
      </c>
      <c r="W6" s="334">
        <f>'Day 2 Cards'!AF104</f>
        <v>4</v>
      </c>
      <c r="X6" s="334">
        <f>'Day 2 Cards'!AL104</f>
        <v>4</v>
      </c>
      <c r="Y6" s="635">
        <f t="shared" si="7"/>
        <v>4</v>
      </c>
      <c r="Z6" s="61">
        <f t="shared" si="16"/>
        <v>3</v>
      </c>
      <c r="AB6" s="503">
        <f t="shared" si="8"/>
        <v>0</v>
      </c>
      <c r="AC6" s="503">
        <f t="shared" si="9"/>
        <v>0</v>
      </c>
      <c r="AD6" s="503">
        <f t="shared" si="10"/>
        <v>0</v>
      </c>
      <c r="AE6" s="503">
        <f t="shared" si="11"/>
        <v>0</v>
      </c>
      <c r="AF6" s="503">
        <f t="shared" si="12"/>
        <v>0</v>
      </c>
      <c r="AG6" s="503">
        <f t="shared" si="13"/>
        <v>1</v>
      </c>
      <c r="AH6" s="503">
        <f t="shared" si="14"/>
        <v>1</v>
      </c>
      <c r="AI6" s="503">
        <f t="shared" si="15"/>
        <v>0</v>
      </c>
      <c r="AJ6" s="61"/>
      <c r="AK6" s="650">
        <f t="shared" si="17"/>
        <v>2</v>
      </c>
      <c r="AM6" s="592">
        <f t="shared" si="18"/>
        <v>0</v>
      </c>
      <c r="AN6" s="592">
        <f t="shared" si="19"/>
        <v>0</v>
      </c>
      <c r="AO6" s="592">
        <f t="shared" si="20"/>
        <v>0</v>
      </c>
      <c r="AP6" s="592">
        <f t="shared" si="21"/>
        <v>0</v>
      </c>
      <c r="AQ6" s="592">
        <f t="shared" si="22"/>
        <v>0</v>
      </c>
      <c r="AR6" s="592">
        <f t="shared" si="23"/>
        <v>0.5</v>
      </c>
      <c r="AS6" s="592">
        <f t="shared" si="24"/>
        <v>0.5</v>
      </c>
      <c r="AT6" s="592">
        <f t="shared" si="25"/>
        <v>0</v>
      </c>
      <c r="AU6" s="636" t="s">
        <v>8</v>
      </c>
      <c r="AV6" s="620">
        <f t="shared" si="26"/>
        <v>1</v>
      </c>
    </row>
    <row r="7" spans="1:48" x14ac:dyDescent="0.4">
      <c r="A7" s="61">
        <v>4</v>
      </c>
      <c r="B7" s="503">
        <f>'Day 2 Cards'!V12</f>
        <v>6</v>
      </c>
      <c r="C7" s="503">
        <f>'Day 2 Cards'!AA12</f>
        <v>4</v>
      </c>
      <c r="D7" s="635">
        <f t="shared" si="0"/>
        <v>4</v>
      </c>
      <c r="E7" s="503">
        <f>'Day 2 Cards'!AF12</f>
        <v>4</v>
      </c>
      <c r="F7" s="503">
        <f>'Day 2 Cards'!AL12</f>
        <v>4</v>
      </c>
      <c r="G7" s="635">
        <f t="shared" si="1"/>
        <v>4</v>
      </c>
      <c r="H7" s="503">
        <f>'Day 2 Cards'!V43</f>
        <v>5</v>
      </c>
      <c r="I7" s="503">
        <f>'Day 2 Cards'!AA43</f>
        <v>6</v>
      </c>
      <c r="J7" s="635">
        <f t="shared" si="2"/>
        <v>5</v>
      </c>
      <c r="K7" s="503">
        <f>'Day 2 Cards'!AF43</f>
        <v>5</v>
      </c>
      <c r="L7" s="503">
        <f>'Day 2 Cards'!AL43</f>
        <v>4</v>
      </c>
      <c r="M7" s="635">
        <f t="shared" si="3"/>
        <v>4</v>
      </c>
      <c r="N7" s="503">
        <f>'Day 2 Cards'!V74</f>
        <v>3</v>
      </c>
      <c r="O7" s="503">
        <f>'Day 2 Cards'!AA74</f>
        <v>6</v>
      </c>
      <c r="P7" s="635">
        <f t="shared" si="4"/>
        <v>3</v>
      </c>
      <c r="Q7" s="503">
        <f>'Day 2 Cards'!AF74</f>
        <v>5</v>
      </c>
      <c r="R7" s="503">
        <f>'Day 2 Cards'!AL74</f>
        <v>3</v>
      </c>
      <c r="S7" s="635">
        <f t="shared" si="5"/>
        <v>3</v>
      </c>
      <c r="T7" s="334">
        <f>'Day 2 Cards'!V105</f>
        <v>5</v>
      </c>
      <c r="U7" s="334">
        <f>'Day 2 Cards'!AA105</f>
        <v>5</v>
      </c>
      <c r="V7" s="635">
        <f t="shared" si="6"/>
        <v>5</v>
      </c>
      <c r="W7" s="334">
        <f>'Day 2 Cards'!AF105</f>
        <v>1</v>
      </c>
      <c r="X7" s="334">
        <f>'Day 2 Cards'!AL105</f>
        <v>2</v>
      </c>
      <c r="Y7" s="635">
        <f t="shared" si="7"/>
        <v>1</v>
      </c>
      <c r="Z7" s="61">
        <f t="shared" si="16"/>
        <v>3</v>
      </c>
      <c r="AB7" s="503">
        <f t="shared" si="8"/>
        <v>0</v>
      </c>
      <c r="AC7" s="503">
        <f t="shared" si="9"/>
        <v>0</v>
      </c>
      <c r="AD7" s="503">
        <f t="shared" si="10"/>
        <v>0</v>
      </c>
      <c r="AE7" s="503">
        <f t="shared" si="11"/>
        <v>0</v>
      </c>
      <c r="AF7" s="503">
        <f t="shared" si="12"/>
        <v>1</v>
      </c>
      <c r="AG7" s="503">
        <f t="shared" si="13"/>
        <v>1</v>
      </c>
      <c r="AH7" s="503">
        <f t="shared" si="14"/>
        <v>0</v>
      </c>
      <c r="AI7" s="503">
        <f t="shared" si="15"/>
        <v>0</v>
      </c>
      <c r="AJ7" s="61"/>
      <c r="AK7" s="650">
        <f t="shared" si="17"/>
        <v>2</v>
      </c>
      <c r="AM7" s="592">
        <f t="shared" si="18"/>
        <v>0</v>
      </c>
      <c r="AN7" s="592">
        <f t="shared" si="19"/>
        <v>0</v>
      </c>
      <c r="AO7" s="592">
        <f t="shared" si="20"/>
        <v>0</v>
      </c>
      <c r="AP7" s="592">
        <f t="shared" si="21"/>
        <v>0</v>
      </c>
      <c r="AQ7" s="592">
        <f t="shared" si="22"/>
        <v>0.5</v>
      </c>
      <c r="AR7" s="592">
        <f t="shared" si="23"/>
        <v>0.5</v>
      </c>
      <c r="AS7" s="592">
        <f t="shared" si="24"/>
        <v>0</v>
      </c>
      <c r="AT7" s="592">
        <f t="shared" si="25"/>
        <v>0</v>
      </c>
      <c r="AU7" s="636" t="s">
        <v>8</v>
      </c>
      <c r="AV7" s="620">
        <f t="shared" si="26"/>
        <v>1</v>
      </c>
    </row>
    <row r="8" spans="1:48" x14ac:dyDescent="0.4">
      <c r="A8" s="61">
        <v>5</v>
      </c>
      <c r="B8" s="503">
        <f>'Day 2 Cards'!V13</f>
        <v>8</v>
      </c>
      <c r="C8" s="503">
        <f>'Day 2 Cards'!AA13</f>
        <v>5</v>
      </c>
      <c r="D8" s="635">
        <f t="shared" si="0"/>
        <v>5</v>
      </c>
      <c r="E8" s="503">
        <f>'Day 2 Cards'!AF13</f>
        <v>4</v>
      </c>
      <c r="F8" s="503">
        <f>'Day 2 Cards'!AL13</f>
        <v>4</v>
      </c>
      <c r="G8" s="635">
        <f t="shared" si="1"/>
        <v>4</v>
      </c>
      <c r="H8" s="503">
        <f>'Day 2 Cards'!V44</f>
        <v>4</v>
      </c>
      <c r="I8" s="503">
        <f>'Day 2 Cards'!AA44</f>
        <v>5</v>
      </c>
      <c r="J8" s="635">
        <f t="shared" si="2"/>
        <v>4</v>
      </c>
      <c r="K8" s="503">
        <f>'Day 2 Cards'!AF44</f>
        <v>6</v>
      </c>
      <c r="L8" s="503">
        <f>'Day 2 Cards'!AL44</f>
        <v>5</v>
      </c>
      <c r="M8" s="635">
        <f t="shared" si="3"/>
        <v>5</v>
      </c>
      <c r="N8" s="503">
        <f>'Day 2 Cards'!V75</f>
        <v>5</v>
      </c>
      <c r="O8" s="503">
        <f>'Day 2 Cards'!AA75</f>
        <v>8</v>
      </c>
      <c r="P8" s="635">
        <f t="shared" si="4"/>
        <v>5</v>
      </c>
      <c r="Q8" s="503">
        <f>'Day 2 Cards'!AF75</f>
        <v>6</v>
      </c>
      <c r="R8" s="503">
        <f>'Day 2 Cards'!AL75</f>
        <v>5</v>
      </c>
      <c r="S8" s="635">
        <f t="shared" si="5"/>
        <v>5</v>
      </c>
      <c r="T8" s="334">
        <f>'Day 2 Cards'!V106</f>
        <v>5</v>
      </c>
      <c r="U8" s="334">
        <f>'Day 2 Cards'!AA106</f>
        <v>4</v>
      </c>
      <c r="V8" s="635">
        <f t="shared" si="6"/>
        <v>4</v>
      </c>
      <c r="W8" s="334">
        <f>'Day 2 Cards'!AF106</f>
        <v>3</v>
      </c>
      <c r="X8" s="334">
        <f>'Day 2 Cards'!AL106</f>
        <v>5</v>
      </c>
      <c r="Y8" s="635">
        <f t="shared" si="7"/>
        <v>3</v>
      </c>
      <c r="Z8" s="61">
        <f t="shared" si="16"/>
        <v>4</v>
      </c>
      <c r="AB8" s="503">
        <f t="shared" si="8"/>
        <v>0</v>
      </c>
      <c r="AC8" s="503">
        <f t="shared" si="9"/>
        <v>1</v>
      </c>
      <c r="AD8" s="503">
        <f t="shared" si="10"/>
        <v>1</v>
      </c>
      <c r="AE8" s="503">
        <f t="shared" si="11"/>
        <v>0</v>
      </c>
      <c r="AF8" s="503">
        <f t="shared" si="12"/>
        <v>0</v>
      </c>
      <c r="AG8" s="503">
        <f t="shared" si="13"/>
        <v>0</v>
      </c>
      <c r="AH8" s="503">
        <f t="shared" si="14"/>
        <v>1</v>
      </c>
      <c r="AI8" s="503">
        <f t="shared" si="15"/>
        <v>0</v>
      </c>
      <c r="AJ8" s="61"/>
      <c r="AK8" s="650">
        <f t="shared" si="17"/>
        <v>3</v>
      </c>
      <c r="AM8" s="592">
        <f t="shared" si="18"/>
        <v>0</v>
      </c>
      <c r="AN8" s="592">
        <f t="shared" si="19"/>
        <v>0.33333333333333331</v>
      </c>
      <c r="AO8" s="592">
        <f t="shared" si="20"/>
        <v>0.33333333333333331</v>
      </c>
      <c r="AP8" s="592">
        <f t="shared" si="21"/>
        <v>0</v>
      </c>
      <c r="AQ8" s="592">
        <f t="shared" si="22"/>
        <v>0</v>
      </c>
      <c r="AR8" s="592">
        <f t="shared" si="23"/>
        <v>0</v>
      </c>
      <c r="AS8" s="592">
        <f t="shared" si="24"/>
        <v>0.33333333333333331</v>
      </c>
      <c r="AT8" s="592">
        <f t="shared" si="25"/>
        <v>0</v>
      </c>
      <c r="AU8" s="636" t="s">
        <v>8</v>
      </c>
      <c r="AV8" s="620">
        <f t="shared" si="26"/>
        <v>1</v>
      </c>
    </row>
    <row r="9" spans="1:48" x14ac:dyDescent="0.4">
      <c r="A9" s="61">
        <v>6</v>
      </c>
      <c r="B9" s="503">
        <f>'Day 2 Cards'!V14</f>
        <v>4</v>
      </c>
      <c r="C9" s="503">
        <f>'Day 2 Cards'!AA14</f>
        <v>6</v>
      </c>
      <c r="D9" s="635">
        <f t="shared" si="0"/>
        <v>4</v>
      </c>
      <c r="E9" s="503">
        <f>'Day 2 Cards'!AF14</f>
        <v>6</v>
      </c>
      <c r="F9" s="503">
        <f>'Day 2 Cards'!AL14</f>
        <v>4</v>
      </c>
      <c r="G9" s="635">
        <f t="shared" si="1"/>
        <v>4</v>
      </c>
      <c r="H9" s="503">
        <f>'Day 2 Cards'!V45</f>
        <v>2</v>
      </c>
      <c r="I9" s="503">
        <f>'Day 2 Cards'!AA45</f>
        <v>2</v>
      </c>
      <c r="J9" s="635">
        <f t="shared" si="2"/>
        <v>2</v>
      </c>
      <c r="K9" s="503">
        <f>'Day 2 Cards'!AF45</f>
        <v>3</v>
      </c>
      <c r="L9" s="503">
        <f>'Day 2 Cards'!AL45</f>
        <v>5</v>
      </c>
      <c r="M9" s="635">
        <f t="shared" si="3"/>
        <v>3</v>
      </c>
      <c r="N9" s="503">
        <f>'Day 2 Cards'!V76</f>
        <v>4</v>
      </c>
      <c r="O9" s="503">
        <f>'Day 2 Cards'!AA76</f>
        <v>4</v>
      </c>
      <c r="P9" s="635">
        <f t="shared" si="4"/>
        <v>4</v>
      </c>
      <c r="Q9" s="503">
        <f>'Day 2 Cards'!AF76</f>
        <v>5</v>
      </c>
      <c r="R9" s="503">
        <f>'Day 2 Cards'!AL76</f>
        <v>5</v>
      </c>
      <c r="S9" s="635">
        <f t="shared" si="5"/>
        <v>5</v>
      </c>
      <c r="T9" s="334">
        <f>'Day 2 Cards'!V107</f>
        <v>3</v>
      </c>
      <c r="U9" s="334">
        <f>'Day 2 Cards'!AA107</f>
        <v>5</v>
      </c>
      <c r="V9" s="635">
        <f t="shared" si="6"/>
        <v>3</v>
      </c>
      <c r="W9" s="334">
        <f>'Day 2 Cards'!AF107</f>
        <v>4</v>
      </c>
      <c r="X9" s="334">
        <f>'Day 2 Cards'!AL107</f>
        <v>4</v>
      </c>
      <c r="Y9" s="635">
        <f t="shared" si="7"/>
        <v>4</v>
      </c>
      <c r="Z9" s="61">
        <f t="shared" si="16"/>
        <v>2</v>
      </c>
      <c r="AB9" s="503">
        <f t="shared" si="8"/>
        <v>0</v>
      </c>
      <c r="AC9" s="503">
        <f t="shared" si="9"/>
        <v>0</v>
      </c>
      <c r="AD9" s="503">
        <f t="shared" si="10"/>
        <v>1</v>
      </c>
      <c r="AE9" s="503">
        <f t="shared" si="11"/>
        <v>0</v>
      </c>
      <c r="AF9" s="503">
        <f t="shared" si="12"/>
        <v>0</v>
      </c>
      <c r="AG9" s="503">
        <f t="shared" si="13"/>
        <v>0</v>
      </c>
      <c r="AH9" s="503">
        <f t="shared" si="14"/>
        <v>0</v>
      </c>
      <c r="AI9" s="503">
        <f t="shared" si="15"/>
        <v>0</v>
      </c>
      <c r="AJ9" s="61"/>
      <c r="AK9" s="650">
        <f t="shared" si="17"/>
        <v>1</v>
      </c>
      <c r="AM9" s="592">
        <f t="shared" si="18"/>
        <v>0</v>
      </c>
      <c r="AN9" s="592">
        <f t="shared" si="19"/>
        <v>0</v>
      </c>
      <c r="AO9" s="592">
        <f t="shared" si="20"/>
        <v>1</v>
      </c>
      <c r="AP9" s="592">
        <f t="shared" si="21"/>
        <v>0</v>
      </c>
      <c r="AQ9" s="592">
        <f t="shared" si="22"/>
        <v>0</v>
      </c>
      <c r="AR9" s="592">
        <f t="shared" si="23"/>
        <v>0</v>
      </c>
      <c r="AS9" s="592">
        <f t="shared" si="24"/>
        <v>0</v>
      </c>
      <c r="AT9" s="592">
        <f t="shared" si="25"/>
        <v>0</v>
      </c>
      <c r="AU9" s="636" t="s">
        <v>8</v>
      </c>
      <c r="AV9" s="620">
        <f t="shared" si="26"/>
        <v>1</v>
      </c>
    </row>
    <row r="10" spans="1:48" x14ac:dyDescent="0.4">
      <c r="A10" s="61">
        <v>7</v>
      </c>
      <c r="B10" s="503">
        <f>'Day 2 Cards'!V15</f>
        <v>5</v>
      </c>
      <c r="C10" s="503">
        <f>'Day 2 Cards'!AA15</f>
        <v>4</v>
      </c>
      <c r="D10" s="635">
        <f t="shared" si="0"/>
        <v>4</v>
      </c>
      <c r="E10" s="503">
        <f>'Day 2 Cards'!AF15</f>
        <v>6</v>
      </c>
      <c r="F10" s="503">
        <f>'Day 2 Cards'!AL15</f>
        <v>4</v>
      </c>
      <c r="G10" s="635">
        <f t="shared" si="1"/>
        <v>4</v>
      </c>
      <c r="H10" s="503">
        <f>'Day 2 Cards'!V46</f>
        <v>5</v>
      </c>
      <c r="I10" s="503">
        <f>'Day 2 Cards'!AA46</f>
        <v>4</v>
      </c>
      <c r="J10" s="635">
        <f t="shared" si="2"/>
        <v>4</v>
      </c>
      <c r="K10" s="503">
        <f>'Day 2 Cards'!AF46</f>
        <v>3</v>
      </c>
      <c r="L10" s="503">
        <f>'Day 2 Cards'!AL46</f>
        <v>5</v>
      </c>
      <c r="M10" s="635">
        <f t="shared" si="3"/>
        <v>3</v>
      </c>
      <c r="N10" s="503">
        <f>'Day 2 Cards'!V77</f>
        <v>3</v>
      </c>
      <c r="O10" s="503">
        <f>'Day 2 Cards'!AA77</f>
        <v>5</v>
      </c>
      <c r="P10" s="635">
        <f t="shared" si="4"/>
        <v>3</v>
      </c>
      <c r="Q10" s="503">
        <f>'Day 2 Cards'!AF77</f>
        <v>4</v>
      </c>
      <c r="R10" s="503">
        <f>'Day 2 Cards'!AL77</f>
        <v>6</v>
      </c>
      <c r="S10" s="635">
        <f t="shared" si="5"/>
        <v>4</v>
      </c>
      <c r="T10" s="334">
        <f>'Day 2 Cards'!V108</f>
        <v>4</v>
      </c>
      <c r="U10" s="334">
        <f>'Day 2 Cards'!AA108</f>
        <v>5</v>
      </c>
      <c r="V10" s="635">
        <f t="shared" si="6"/>
        <v>4</v>
      </c>
      <c r="W10" s="334">
        <f>'Day 2 Cards'!AF108</f>
        <v>4</v>
      </c>
      <c r="X10" s="334">
        <f>'Day 2 Cards'!AL108</f>
        <v>3</v>
      </c>
      <c r="Y10" s="635">
        <f t="shared" si="7"/>
        <v>3</v>
      </c>
      <c r="Z10" s="61">
        <f t="shared" si="16"/>
        <v>3</v>
      </c>
      <c r="AB10" s="503">
        <f t="shared" si="8"/>
        <v>0</v>
      </c>
      <c r="AC10" s="503">
        <f t="shared" si="9"/>
        <v>0</v>
      </c>
      <c r="AD10" s="503">
        <f t="shared" si="10"/>
        <v>0</v>
      </c>
      <c r="AE10" s="503">
        <f t="shared" si="11"/>
        <v>1</v>
      </c>
      <c r="AF10" s="503">
        <f t="shared" si="12"/>
        <v>1</v>
      </c>
      <c r="AG10" s="503">
        <f t="shared" si="13"/>
        <v>0</v>
      </c>
      <c r="AH10" s="503">
        <f t="shared" si="14"/>
        <v>0</v>
      </c>
      <c r="AI10" s="503">
        <f t="shared" si="15"/>
        <v>1</v>
      </c>
      <c r="AJ10" s="61"/>
      <c r="AK10" s="650">
        <f t="shared" si="17"/>
        <v>3</v>
      </c>
      <c r="AM10" s="592">
        <f t="shared" si="18"/>
        <v>0</v>
      </c>
      <c r="AN10" s="592">
        <f t="shared" si="19"/>
        <v>0</v>
      </c>
      <c r="AO10" s="592">
        <f t="shared" si="20"/>
        <v>0</v>
      </c>
      <c r="AP10" s="592">
        <f t="shared" si="21"/>
        <v>0.33333333333333331</v>
      </c>
      <c r="AQ10" s="592">
        <f t="shared" si="22"/>
        <v>0.33333333333333331</v>
      </c>
      <c r="AR10" s="592">
        <f t="shared" si="23"/>
        <v>0</v>
      </c>
      <c r="AS10" s="592">
        <f t="shared" si="24"/>
        <v>0</v>
      </c>
      <c r="AT10" s="592">
        <f t="shared" si="25"/>
        <v>0.33333333333333331</v>
      </c>
      <c r="AU10" s="636" t="s">
        <v>8</v>
      </c>
      <c r="AV10" s="620">
        <f t="shared" si="26"/>
        <v>1</v>
      </c>
    </row>
    <row r="11" spans="1:48" x14ac:dyDescent="0.4">
      <c r="A11" s="61">
        <v>8</v>
      </c>
      <c r="B11" s="503">
        <f>'Day 2 Cards'!V16</f>
        <v>4</v>
      </c>
      <c r="C11" s="503">
        <f>'Day 2 Cards'!AA16</f>
        <v>3</v>
      </c>
      <c r="D11" s="635">
        <f t="shared" si="0"/>
        <v>3</v>
      </c>
      <c r="E11" s="503">
        <f>'Day 2 Cards'!AF16</f>
        <v>3</v>
      </c>
      <c r="F11" s="503">
        <f>'Day 2 Cards'!AL16</f>
        <v>4</v>
      </c>
      <c r="G11" s="635">
        <f t="shared" si="1"/>
        <v>3</v>
      </c>
      <c r="H11" s="503">
        <f>'Day 2 Cards'!V47</f>
        <v>3</v>
      </c>
      <c r="I11" s="503">
        <f>'Day 2 Cards'!AA47</f>
        <v>3</v>
      </c>
      <c r="J11" s="635">
        <f t="shared" si="2"/>
        <v>3</v>
      </c>
      <c r="K11" s="503">
        <f>'Day 2 Cards'!AF47</f>
        <v>4</v>
      </c>
      <c r="L11" s="503">
        <f>'Day 2 Cards'!AL47</f>
        <v>3</v>
      </c>
      <c r="M11" s="635">
        <f t="shared" si="3"/>
        <v>3</v>
      </c>
      <c r="N11" s="503">
        <f>'Day 2 Cards'!V78</f>
        <v>2</v>
      </c>
      <c r="O11" s="503">
        <f>'Day 2 Cards'!AA78</f>
        <v>4</v>
      </c>
      <c r="P11" s="635">
        <f t="shared" si="4"/>
        <v>2</v>
      </c>
      <c r="Q11" s="503">
        <f>'Day 2 Cards'!AF78</f>
        <v>4</v>
      </c>
      <c r="R11" s="503">
        <f>'Day 2 Cards'!AL78</f>
        <v>3</v>
      </c>
      <c r="S11" s="635">
        <f t="shared" si="5"/>
        <v>3</v>
      </c>
      <c r="T11" s="334">
        <f>'Day 2 Cards'!V109</f>
        <v>4</v>
      </c>
      <c r="U11" s="334">
        <f>'Day 2 Cards'!AA109</f>
        <v>3</v>
      </c>
      <c r="V11" s="635">
        <f t="shared" si="6"/>
        <v>3</v>
      </c>
      <c r="W11" s="334">
        <f>'Day 2 Cards'!AF109</f>
        <v>3</v>
      </c>
      <c r="X11" s="334">
        <f>'Day 2 Cards'!AL109</f>
        <v>3</v>
      </c>
      <c r="Y11" s="635">
        <f t="shared" si="7"/>
        <v>3</v>
      </c>
      <c r="Z11" s="61">
        <f t="shared" si="16"/>
        <v>2</v>
      </c>
      <c r="AB11" s="503">
        <f t="shared" si="8"/>
        <v>0</v>
      </c>
      <c r="AC11" s="503">
        <f t="shared" si="9"/>
        <v>0</v>
      </c>
      <c r="AD11" s="503">
        <f t="shared" si="10"/>
        <v>0</v>
      </c>
      <c r="AE11" s="503">
        <f t="shared" si="11"/>
        <v>0</v>
      </c>
      <c r="AF11" s="503">
        <f t="shared" si="12"/>
        <v>1</v>
      </c>
      <c r="AG11" s="503">
        <f t="shared" si="13"/>
        <v>0</v>
      </c>
      <c r="AH11" s="503">
        <f t="shared" si="14"/>
        <v>0</v>
      </c>
      <c r="AI11" s="503">
        <f t="shared" si="15"/>
        <v>0</v>
      </c>
      <c r="AJ11" s="61"/>
      <c r="AK11" s="650">
        <f t="shared" si="17"/>
        <v>1</v>
      </c>
      <c r="AM11" s="592">
        <f t="shared" si="18"/>
        <v>0</v>
      </c>
      <c r="AN11" s="592">
        <f t="shared" si="19"/>
        <v>0</v>
      </c>
      <c r="AO11" s="592">
        <f t="shared" si="20"/>
        <v>0</v>
      </c>
      <c r="AP11" s="592">
        <f t="shared" si="21"/>
        <v>0</v>
      </c>
      <c r="AQ11" s="592">
        <f t="shared" si="22"/>
        <v>1</v>
      </c>
      <c r="AR11" s="592">
        <f t="shared" si="23"/>
        <v>0</v>
      </c>
      <c r="AS11" s="592">
        <f t="shared" si="24"/>
        <v>0</v>
      </c>
      <c r="AT11" s="592">
        <f t="shared" si="25"/>
        <v>0</v>
      </c>
      <c r="AU11" s="636" t="s">
        <v>8</v>
      </c>
      <c r="AV11" s="620">
        <f t="shared" si="26"/>
        <v>1</v>
      </c>
    </row>
    <row r="12" spans="1:48" x14ac:dyDescent="0.4">
      <c r="A12" s="61">
        <v>9</v>
      </c>
      <c r="B12" s="503">
        <f>'Day 2 Cards'!V17</f>
        <v>6</v>
      </c>
      <c r="C12" s="503">
        <f>'Day 2 Cards'!AA17</f>
        <v>7</v>
      </c>
      <c r="D12" s="635">
        <f t="shared" si="0"/>
        <v>6</v>
      </c>
      <c r="E12" s="503">
        <f>'Day 2 Cards'!AF17</f>
        <v>5</v>
      </c>
      <c r="F12" s="503">
        <f>'Day 2 Cards'!AL17</f>
        <v>6</v>
      </c>
      <c r="G12" s="635">
        <f t="shared" si="1"/>
        <v>5</v>
      </c>
      <c r="H12" s="503">
        <f>'Day 2 Cards'!V48</f>
        <v>4</v>
      </c>
      <c r="I12" s="503">
        <f>'Day 2 Cards'!AA48</f>
        <v>8</v>
      </c>
      <c r="J12" s="635">
        <f t="shared" si="2"/>
        <v>4</v>
      </c>
      <c r="K12" s="503">
        <f>'Day 2 Cards'!AF48</f>
        <v>6</v>
      </c>
      <c r="L12" s="503">
        <f>'Day 2 Cards'!AL48</f>
        <v>3</v>
      </c>
      <c r="M12" s="635">
        <f t="shared" si="3"/>
        <v>3</v>
      </c>
      <c r="N12" s="503">
        <f>'Day 2 Cards'!V79</f>
        <v>2</v>
      </c>
      <c r="O12" s="503">
        <f>'Day 2 Cards'!AA79</f>
        <v>6</v>
      </c>
      <c r="P12" s="635">
        <f t="shared" si="4"/>
        <v>2</v>
      </c>
      <c r="Q12" s="503">
        <f>'Day 2 Cards'!AF79</f>
        <v>5</v>
      </c>
      <c r="R12" s="503">
        <f>'Day 2 Cards'!AL79</f>
        <v>3</v>
      </c>
      <c r="S12" s="635">
        <f t="shared" si="5"/>
        <v>3</v>
      </c>
      <c r="T12" s="334">
        <f>'Day 2 Cards'!V110</f>
        <v>6</v>
      </c>
      <c r="U12" s="334">
        <f>'Day 2 Cards'!AA110</f>
        <v>7</v>
      </c>
      <c r="V12" s="635">
        <f t="shared" si="6"/>
        <v>6</v>
      </c>
      <c r="W12" s="334">
        <f>'Day 2 Cards'!AF110</f>
        <v>5</v>
      </c>
      <c r="X12" s="334">
        <f>'Day 2 Cards'!AL110</f>
        <v>7</v>
      </c>
      <c r="Y12" s="635">
        <f t="shared" si="7"/>
        <v>5</v>
      </c>
      <c r="Z12" s="61">
        <f t="shared" si="16"/>
        <v>2</v>
      </c>
      <c r="AB12" s="503">
        <f t="shared" si="8"/>
        <v>0</v>
      </c>
      <c r="AC12" s="503">
        <f t="shared" si="9"/>
        <v>0</v>
      </c>
      <c r="AD12" s="503">
        <f t="shared" si="10"/>
        <v>0</v>
      </c>
      <c r="AE12" s="503">
        <f t="shared" si="11"/>
        <v>0</v>
      </c>
      <c r="AF12" s="503">
        <f t="shared" si="12"/>
        <v>1</v>
      </c>
      <c r="AG12" s="503">
        <f t="shared" si="13"/>
        <v>0</v>
      </c>
      <c r="AH12" s="503">
        <f t="shared" si="14"/>
        <v>0</v>
      </c>
      <c r="AI12" s="503">
        <f t="shared" si="15"/>
        <v>0</v>
      </c>
      <c r="AJ12" s="61"/>
      <c r="AK12" s="650">
        <f t="shared" si="17"/>
        <v>1</v>
      </c>
      <c r="AM12" s="592">
        <f t="shared" si="18"/>
        <v>0</v>
      </c>
      <c r="AN12" s="592">
        <f t="shared" si="19"/>
        <v>0</v>
      </c>
      <c r="AO12" s="592">
        <f t="shared" si="20"/>
        <v>0</v>
      </c>
      <c r="AP12" s="592">
        <f t="shared" si="21"/>
        <v>0</v>
      </c>
      <c r="AQ12" s="592">
        <f t="shared" si="22"/>
        <v>1</v>
      </c>
      <c r="AR12" s="592">
        <f t="shared" si="23"/>
        <v>0</v>
      </c>
      <c r="AS12" s="592">
        <f t="shared" si="24"/>
        <v>0</v>
      </c>
      <c r="AT12" s="592">
        <f t="shared" si="25"/>
        <v>0</v>
      </c>
      <c r="AU12" s="636" t="s">
        <v>8</v>
      </c>
      <c r="AV12" s="620">
        <f t="shared" si="26"/>
        <v>1</v>
      </c>
    </row>
    <row r="13" spans="1:48" x14ac:dyDescent="0.4">
      <c r="A13" s="61" t="s">
        <v>1</v>
      </c>
      <c r="B13" s="503">
        <f>'Day 2 Cards'!V18</f>
        <v>54</v>
      </c>
      <c r="C13" s="503">
        <f>'Day 2 Cards'!AA18</f>
        <v>41</v>
      </c>
      <c r="D13" s="503">
        <f t="shared" ref="D13:Y13" si="27">SUM(D4:D12)</f>
        <v>38</v>
      </c>
      <c r="E13" s="503">
        <f>'Day 2 Cards'!AF18</f>
        <v>43</v>
      </c>
      <c r="F13" s="503">
        <f>'Day 2 Cards'!AL18</f>
        <v>44</v>
      </c>
      <c r="G13" s="503">
        <f t="shared" si="27"/>
        <v>38</v>
      </c>
      <c r="H13" s="503">
        <f>'Day 2 Cards'!V49</f>
        <v>36</v>
      </c>
      <c r="I13" s="503">
        <f>'Day 2 Cards'!AA49</f>
        <v>47</v>
      </c>
      <c r="J13" s="503">
        <f t="shared" si="27"/>
        <v>35</v>
      </c>
      <c r="K13" s="503">
        <f>'Day 2 Cards'!AF49</f>
        <v>42</v>
      </c>
      <c r="L13" s="503">
        <f>'Day 2 Cards'!AL49</f>
        <v>42</v>
      </c>
      <c r="M13" s="503">
        <f t="shared" si="27"/>
        <v>34</v>
      </c>
      <c r="N13" s="503">
        <f>'Day 2 Cards'!V80</f>
        <v>33</v>
      </c>
      <c r="O13" s="503">
        <f>'Day 2 Cards'!AA80</f>
        <v>54</v>
      </c>
      <c r="P13" s="503">
        <f t="shared" si="27"/>
        <v>33</v>
      </c>
      <c r="Q13" s="503">
        <f>'Day 2 Cards'!AF80</f>
        <v>50</v>
      </c>
      <c r="R13" s="503">
        <f>'Day 2 Cards'!AL80</f>
        <v>36</v>
      </c>
      <c r="S13" s="503">
        <f t="shared" si="27"/>
        <v>34</v>
      </c>
      <c r="T13" s="334">
        <f>'Day 2 Cards'!V111</f>
        <v>44</v>
      </c>
      <c r="U13" s="334">
        <f>'Day 2 Cards'!AA111</f>
        <v>49</v>
      </c>
      <c r="V13" s="503">
        <f t="shared" si="27"/>
        <v>40</v>
      </c>
      <c r="W13" s="334">
        <f>'Day 2 Cards'!AF111</f>
        <v>36</v>
      </c>
      <c r="X13" s="334">
        <f>'Day 2 Cards'!AL111</f>
        <v>37</v>
      </c>
      <c r="Y13" s="503">
        <f t="shared" si="27"/>
        <v>32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50"/>
    </row>
    <row r="14" spans="1:48" x14ac:dyDescent="0.4">
      <c r="A14" s="61">
        <v>10</v>
      </c>
      <c r="B14" s="503">
        <f>'Day 2 Cards'!V19</f>
        <v>3</v>
      </c>
      <c r="C14" s="503">
        <f>'Day 2 Cards'!AA19</f>
        <v>6</v>
      </c>
      <c r="D14" s="635">
        <f t="shared" ref="D14:D22" si="28">IF(B14&lt;C14,B14,C14)</f>
        <v>3</v>
      </c>
      <c r="E14" s="503">
        <f>'Day 2 Cards'!AF19</f>
        <v>3</v>
      </c>
      <c r="F14" s="503">
        <f>'Day 2 Cards'!AL19</f>
        <v>5</v>
      </c>
      <c r="G14" s="635">
        <f t="shared" ref="G14:G22" si="29">IF(E14&lt;F14,E14,F14)</f>
        <v>3</v>
      </c>
      <c r="H14" s="503">
        <f>'Day 2 Cards'!V50</f>
        <v>5</v>
      </c>
      <c r="I14" s="503">
        <f>'Day 2 Cards'!AA50</f>
        <v>5</v>
      </c>
      <c r="J14" s="635">
        <f t="shared" ref="J14:J22" si="30">IF(H14&lt;I14,H14,I14)</f>
        <v>5</v>
      </c>
      <c r="K14" s="503">
        <f>'Day 2 Cards'!AF50</f>
        <v>4</v>
      </c>
      <c r="L14" s="503">
        <f>'Day 2 Cards'!AL50</f>
        <v>7</v>
      </c>
      <c r="M14" s="635">
        <f t="shared" ref="M14:M22" si="31">IF(K14&lt;L14,K14,L14)</f>
        <v>4</v>
      </c>
      <c r="N14" s="503">
        <f>'Day 2 Cards'!V81</f>
        <v>7</v>
      </c>
      <c r="O14" s="503">
        <f>'Day 2 Cards'!AA81</f>
        <v>3</v>
      </c>
      <c r="P14" s="635">
        <f t="shared" ref="P14:P22" si="32">IF(N14&lt;O14,N14,O14)</f>
        <v>3</v>
      </c>
      <c r="Q14" s="503">
        <f>'Day 2 Cards'!AF81</f>
        <v>6</v>
      </c>
      <c r="R14" s="503">
        <f>'Day 2 Cards'!AL81</f>
        <v>5</v>
      </c>
      <c r="S14" s="635">
        <f t="shared" ref="S14:S22" si="33">IF(Q14&lt;R14,Q14,R14)</f>
        <v>5</v>
      </c>
      <c r="T14" s="334">
        <f>'Day 2 Cards'!V112</f>
        <v>4</v>
      </c>
      <c r="U14" s="334">
        <f>'Day 2 Cards'!AA112</f>
        <v>4</v>
      </c>
      <c r="V14" s="635">
        <f t="shared" si="6"/>
        <v>4</v>
      </c>
      <c r="W14" s="334">
        <f>'Day 2 Cards'!AF112</f>
        <v>6</v>
      </c>
      <c r="X14" s="334">
        <f>'Day 2 Cards'!AL112</f>
        <v>3</v>
      </c>
      <c r="Y14" s="635">
        <f t="shared" si="7"/>
        <v>3</v>
      </c>
      <c r="Z14" s="61">
        <f t="shared" ref="Z14:Z22" si="34">MIN(B14:S14)</f>
        <v>3</v>
      </c>
      <c r="AB14" s="503">
        <f t="shared" ref="AB14:AB22" si="35">IF(D14=Z14,1,0)</f>
        <v>1</v>
      </c>
      <c r="AC14" s="503">
        <f t="shared" ref="AC14:AC22" si="36">IF(G14=Z14,1,0)</f>
        <v>1</v>
      </c>
      <c r="AD14" s="503">
        <f t="shared" ref="AD14:AD22" si="37">IF(J14=Z14,1,0)</f>
        <v>0</v>
      </c>
      <c r="AE14" s="503">
        <f t="shared" ref="AE14:AE22" si="38">IF(M14=Z14,1,0)</f>
        <v>0</v>
      </c>
      <c r="AF14" s="503">
        <f t="shared" ref="AF14:AF22" si="39">IF(P14=Z14,1,0)</f>
        <v>1</v>
      </c>
      <c r="AG14" s="503">
        <f t="shared" ref="AG14:AG22" si="40">IF(S14=Z14,1,0)</f>
        <v>0</v>
      </c>
      <c r="AH14" s="503">
        <f t="shared" ref="AH14:AH22" si="41">IF(V14=Z14,1,0)</f>
        <v>0</v>
      </c>
      <c r="AI14" s="503">
        <f t="shared" ref="AI14:AI22" si="42">IF(Y14=Z14,1,0)</f>
        <v>1</v>
      </c>
      <c r="AJ14" s="61"/>
      <c r="AK14" s="650">
        <f t="shared" ref="AK14:AK22" si="43">SUM(AB14:AI14)</f>
        <v>4</v>
      </c>
      <c r="AM14" s="592">
        <f t="shared" ref="AM14:AM22" si="44">IF(AB14=1,1/AK14,0)</f>
        <v>0.25</v>
      </c>
      <c r="AN14" s="592">
        <f t="shared" ref="AN14:AN22" si="45">IF(AC14=1,1/AK14,0)</f>
        <v>0.25</v>
      </c>
      <c r="AO14" s="592">
        <f t="shared" ref="AO14:AO22" si="46">IF(AD14=1,1/AK14,0)</f>
        <v>0</v>
      </c>
      <c r="AP14" s="592">
        <f t="shared" ref="AP14:AP22" si="47">IF(AE14=1,1/AK14,0)</f>
        <v>0</v>
      </c>
      <c r="AQ14" s="592">
        <f t="shared" ref="AQ14:AQ22" si="48">IF(AF14=1,1/AK14,0)</f>
        <v>0.25</v>
      </c>
      <c r="AR14" s="592">
        <f t="shared" ref="AR14:AR22" si="49">IF(AG14=1,1/AK14,0)</f>
        <v>0</v>
      </c>
      <c r="AS14" s="592">
        <f t="shared" ref="AS14:AS22" si="50">IF(AH14=1,1/AK14,0)</f>
        <v>0</v>
      </c>
      <c r="AT14" s="592">
        <f t="shared" ref="AT14:AT22" si="51">IF(AI14=1,1/AK14,0)</f>
        <v>0.25</v>
      </c>
      <c r="AU14" s="636" t="s">
        <v>8</v>
      </c>
      <c r="AV14" s="620">
        <f t="shared" ref="AV14:AV23" si="52">SUM(AM14:AT14)</f>
        <v>1</v>
      </c>
    </row>
    <row r="15" spans="1:48" x14ac:dyDescent="0.4">
      <c r="A15" s="61">
        <v>11</v>
      </c>
      <c r="B15" s="503">
        <f>'Day 2 Cards'!V20</f>
        <v>6</v>
      </c>
      <c r="C15" s="503">
        <f>'Day 2 Cards'!AA20</f>
        <v>5</v>
      </c>
      <c r="D15" s="635">
        <f t="shared" si="28"/>
        <v>5</v>
      </c>
      <c r="E15" s="503">
        <f>'Day 2 Cards'!AF20</f>
        <v>8</v>
      </c>
      <c r="F15" s="503">
        <f>'Day 2 Cards'!AL20</f>
        <v>5</v>
      </c>
      <c r="G15" s="635">
        <f t="shared" si="29"/>
        <v>5</v>
      </c>
      <c r="H15" s="503">
        <f>'Day 2 Cards'!V51</f>
        <v>7</v>
      </c>
      <c r="I15" s="503">
        <f>'Day 2 Cards'!AA51</f>
        <v>6</v>
      </c>
      <c r="J15" s="635">
        <f t="shared" si="30"/>
        <v>6</v>
      </c>
      <c r="K15" s="503">
        <f>'Day 2 Cards'!AF51</f>
        <v>7</v>
      </c>
      <c r="L15" s="503">
        <f>'Day 2 Cards'!AL51</f>
        <v>8</v>
      </c>
      <c r="M15" s="635">
        <f t="shared" si="31"/>
        <v>7</v>
      </c>
      <c r="N15" s="503">
        <f>'Day 2 Cards'!V82</f>
        <v>5</v>
      </c>
      <c r="O15" s="503">
        <f>'Day 2 Cards'!AA82</f>
        <v>8</v>
      </c>
      <c r="P15" s="635">
        <f t="shared" si="32"/>
        <v>5</v>
      </c>
      <c r="Q15" s="503">
        <f>'Day 2 Cards'!AF82</f>
        <v>4</v>
      </c>
      <c r="R15" s="503">
        <f>'Day 2 Cards'!AL82</f>
        <v>4</v>
      </c>
      <c r="S15" s="635">
        <f t="shared" si="33"/>
        <v>4</v>
      </c>
      <c r="T15" s="334">
        <f>'Day 2 Cards'!V113</f>
        <v>6</v>
      </c>
      <c r="U15" s="334">
        <f>'Day 2 Cards'!AA113</f>
        <v>5</v>
      </c>
      <c r="V15" s="635">
        <f t="shared" si="6"/>
        <v>5</v>
      </c>
      <c r="W15" s="334">
        <f>'Day 2 Cards'!AF113</f>
        <v>4</v>
      </c>
      <c r="X15" s="334">
        <f>'Day 2 Cards'!AL113</f>
        <v>3</v>
      </c>
      <c r="Y15" s="635">
        <f t="shared" si="7"/>
        <v>3</v>
      </c>
      <c r="Z15" s="61">
        <f t="shared" si="34"/>
        <v>4</v>
      </c>
      <c r="AB15" s="503">
        <f t="shared" si="35"/>
        <v>0</v>
      </c>
      <c r="AC15" s="503">
        <f t="shared" si="36"/>
        <v>0</v>
      </c>
      <c r="AD15" s="503">
        <f t="shared" si="37"/>
        <v>0</v>
      </c>
      <c r="AE15" s="503">
        <f t="shared" si="38"/>
        <v>0</v>
      </c>
      <c r="AF15" s="503">
        <f t="shared" si="39"/>
        <v>0</v>
      </c>
      <c r="AG15" s="503">
        <f t="shared" si="40"/>
        <v>1</v>
      </c>
      <c r="AH15" s="503">
        <f t="shared" si="41"/>
        <v>0</v>
      </c>
      <c r="AI15" s="503">
        <f t="shared" si="42"/>
        <v>0</v>
      </c>
      <c r="AJ15" s="61"/>
      <c r="AK15" s="650">
        <f t="shared" si="43"/>
        <v>1</v>
      </c>
      <c r="AM15" s="592">
        <f t="shared" si="44"/>
        <v>0</v>
      </c>
      <c r="AN15" s="592">
        <f t="shared" si="45"/>
        <v>0</v>
      </c>
      <c r="AO15" s="592">
        <f t="shared" si="46"/>
        <v>0</v>
      </c>
      <c r="AP15" s="592">
        <f t="shared" si="47"/>
        <v>0</v>
      </c>
      <c r="AQ15" s="592">
        <f t="shared" si="48"/>
        <v>0</v>
      </c>
      <c r="AR15" s="592">
        <f t="shared" si="49"/>
        <v>1</v>
      </c>
      <c r="AS15" s="592">
        <f t="shared" si="50"/>
        <v>0</v>
      </c>
      <c r="AT15" s="592">
        <f t="shared" si="51"/>
        <v>0</v>
      </c>
      <c r="AU15" s="636" t="s">
        <v>8</v>
      </c>
      <c r="AV15" s="620">
        <f t="shared" si="52"/>
        <v>1</v>
      </c>
    </row>
    <row r="16" spans="1:48" x14ac:dyDescent="0.4">
      <c r="A16" s="61">
        <v>12</v>
      </c>
      <c r="B16" s="503">
        <f>'Day 2 Cards'!V21</f>
        <v>3</v>
      </c>
      <c r="C16" s="503">
        <f>'Day 2 Cards'!AA21</f>
        <v>3</v>
      </c>
      <c r="D16" s="635">
        <f t="shared" si="28"/>
        <v>3</v>
      </c>
      <c r="E16" s="503">
        <f>'Day 2 Cards'!AF21</f>
        <v>4</v>
      </c>
      <c r="F16" s="503">
        <f>'Day 2 Cards'!AL21</f>
        <v>4</v>
      </c>
      <c r="G16" s="635">
        <f t="shared" si="29"/>
        <v>4</v>
      </c>
      <c r="H16" s="503">
        <f>'Day 2 Cards'!V52</f>
        <v>5</v>
      </c>
      <c r="I16" s="503">
        <f>'Day 2 Cards'!AA52</f>
        <v>9</v>
      </c>
      <c r="J16" s="635">
        <f t="shared" si="30"/>
        <v>5</v>
      </c>
      <c r="K16" s="503">
        <f>'Day 2 Cards'!AF52</f>
        <v>4</v>
      </c>
      <c r="L16" s="503">
        <f>'Day 2 Cards'!AL52</f>
        <v>6</v>
      </c>
      <c r="M16" s="635">
        <f t="shared" si="31"/>
        <v>4</v>
      </c>
      <c r="N16" s="503">
        <f>'Day 2 Cards'!V83</f>
        <v>5</v>
      </c>
      <c r="O16" s="503">
        <f>'Day 2 Cards'!AA83</f>
        <v>4</v>
      </c>
      <c r="P16" s="635">
        <f t="shared" si="32"/>
        <v>4</v>
      </c>
      <c r="Q16" s="503">
        <f>'Day 2 Cards'!AF83</f>
        <v>4</v>
      </c>
      <c r="R16" s="503">
        <f>'Day 2 Cards'!AL83</f>
        <v>4</v>
      </c>
      <c r="S16" s="635">
        <f t="shared" si="33"/>
        <v>4</v>
      </c>
      <c r="T16" s="334">
        <f>'Day 2 Cards'!V114</f>
        <v>3</v>
      </c>
      <c r="U16" s="334">
        <f>'Day 2 Cards'!AA114</f>
        <v>8</v>
      </c>
      <c r="V16" s="635">
        <f t="shared" si="6"/>
        <v>3</v>
      </c>
      <c r="W16" s="334">
        <f>'Day 2 Cards'!AF114</f>
        <v>3</v>
      </c>
      <c r="X16" s="334">
        <f>'Day 2 Cards'!AL114</f>
        <v>3</v>
      </c>
      <c r="Y16" s="635">
        <f t="shared" si="7"/>
        <v>3</v>
      </c>
      <c r="Z16" s="61">
        <f t="shared" si="34"/>
        <v>3</v>
      </c>
      <c r="AB16" s="503">
        <f t="shared" si="35"/>
        <v>1</v>
      </c>
      <c r="AC16" s="503">
        <f t="shared" si="36"/>
        <v>0</v>
      </c>
      <c r="AD16" s="503">
        <f t="shared" si="37"/>
        <v>0</v>
      </c>
      <c r="AE16" s="503">
        <f t="shared" si="38"/>
        <v>0</v>
      </c>
      <c r="AF16" s="503">
        <f t="shared" si="39"/>
        <v>0</v>
      </c>
      <c r="AG16" s="503">
        <f t="shared" si="40"/>
        <v>0</v>
      </c>
      <c r="AH16" s="503">
        <f t="shared" si="41"/>
        <v>1</v>
      </c>
      <c r="AI16" s="503">
        <f t="shared" si="42"/>
        <v>1</v>
      </c>
      <c r="AJ16" s="61"/>
      <c r="AK16" s="650">
        <f t="shared" si="43"/>
        <v>3</v>
      </c>
      <c r="AM16" s="592">
        <f t="shared" si="44"/>
        <v>0.33333333333333331</v>
      </c>
      <c r="AN16" s="592">
        <f t="shared" si="45"/>
        <v>0</v>
      </c>
      <c r="AO16" s="592">
        <f t="shared" si="46"/>
        <v>0</v>
      </c>
      <c r="AP16" s="592">
        <f t="shared" si="47"/>
        <v>0</v>
      </c>
      <c r="AQ16" s="592">
        <f t="shared" si="48"/>
        <v>0</v>
      </c>
      <c r="AR16" s="592">
        <f t="shared" si="49"/>
        <v>0</v>
      </c>
      <c r="AS16" s="592">
        <f t="shared" si="50"/>
        <v>0.33333333333333331</v>
      </c>
      <c r="AT16" s="592">
        <f t="shared" si="51"/>
        <v>0.33333333333333331</v>
      </c>
      <c r="AU16" s="636" t="s">
        <v>8</v>
      </c>
      <c r="AV16" s="620">
        <f t="shared" si="52"/>
        <v>1</v>
      </c>
    </row>
    <row r="17" spans="1:48" x14ac:dyDescent="0.4">
      <c r="A17" s="61">
        <v>13</v>
      </c>
      <c r="B17" s="503">
        <f>'Day 2 Cards'!V22</f>
        <v>6</v>
      </c>
      <c r="C17" s="503">
        <f>'Day 2 Cards'!AA22</f>
        <v>4</v>
      </c>
      <c r="D17" s="635">
        <f t="shared" si="28"/>
        <v>4</v>
      </c>
      <c r="E17" s="503">
        <f>'Day 2 Cards'!AF22</f>
        <v>3</v>
      </c>
      <c r="F17" s="503">
        <f>'Day 2 Cards'!AL22</f>
        <v>4</v>
      </c>
      <c r="G17" s="635">
        <f t="shared" si="29"/>
        <v>3</v>
      </c>
      <c r="H17" s="503">
        <f>'Day 2 Cards'!V53</f>
        <v>4</v>
      </c>
      <c r="I17" s="503">
        <f>'Day 2 Cards'!AA53</f>
        <v>5</v>
      </c>
      <c r="J17" s="635">
        <f t="shared" si="30"/>
        <v>4</v>
      </c>
      <c r="K17" s="503">
        <f>'Day 2 Cards'!AF53</f>
        <v>4</v>
      </c>
      <c r="L17" s="503">
        <f>'Day 2 Cards'!AL53</f>
        <v>3</v>
      </c>
      <c r="M17" s="635">
        <f t="shared" si="31"/>
        <v>3</v>
      </c>
      <c r="N17" s="503">
        <f>'Day 2 Cards'!V84</f>
        <v>4</v>
      </c>
      <c r="O17" s="503">
        <f>'Day 2 Cards'!AA84</f>
        <v>3</v>
      </c>
      <c r="P17" s="635">
        <f t="shared" si="32"/>
        <v>3</v>
      </c>
      <c r="Q17" s="503">
        <f>'Day 2 Cards'!AF84</f>
        <v>3</v>
      </c>
      <c r="R17" s="503">
        <f>'Day 2 Cards'!AL84</f>
        <v>4</v>
      </c>
      <c r="S17" s="635">
        <f t="shared" si="33"/>
        <v>3</v>
      </c>
      <c r="T17" s="334">
        <f>'Day 2 Cards'!V115</f>
        <v>5</v>
      </c>
      <c r="U17" s="334">
        <f>'Day 2 Cards'!AA115</f>
        <v>5</v>
      </c>
      <c r="V17" s="635">
        <f t="shared" si="6"/>
        <v>5</v>
      </c>
      <c r="W17" s="334">
        <f>'Day 2 Cards'!AF115</f>
        <v>2</v>
      </c>
      <c r="X17" s="334">
        <f>'Day 2 Cards'!AL115</f>
        <v>4</v>
      </c>
      <c r="Y17" s="635">
        <f t="shared" si="7"/>
        <v>2</v>
      </c>
      <c r="Z17" s="61">
        <f t="shared" si="34"/>
        <v>3</v>
      </c>
      <c r="AB17" s="503">
        <f t="shared" si="35"/>
        <v>0</v>
      </c>
      <c r="AC17" s="503">
        <f t="shared" si="36"/>
        <v>1</v>
      </c>
      <c r="AD17" s="503">
        <f t="shared" si="37"/>
        <v>0</v>
      </c>
      <c r="AE17" s="503">
        <f t="shared" si="38"/>
        <v>1</v>
      </c>
      <c r="AF17" s="503">
        <f t="shared" si="39"/>
        <v>1</v>
      </c>
      <c r="AG17" s="503">
        <f t="shared" si="40"/>
        <v>1</v>
      </c>
      <c r="AH17" s="503">
        <f t="shared" si="41"/>
        <v>0</v>
      </c>
      <c r="AI17" s="503">
        <f t="shared" si="42"/>
        <v>0</v>
      </c>
      <c r="AJ17" s="61"/>
      <c r="AK17" s="650">
        <f t="shared" si="43"/>
        <v>4</v>
      </c>
      <c r="AM17" s="592">
        <f t="shared" si="44"/>
        <v>0</v>
      </c>
      <c r="AN17" s="592">
        <f t="shared" si="45"/>
        <v>0.25</v>
      </c>
      <c r="AO17" s="592">
        <f t="shared" si="46"/>
        <v>0</v>
      </c>
      <c r="AP17" s="592">
        <f t="shared" si="47"/>
        <v>0.25</v>
      </c>
      <c r="AQ17" s="592">
        <f t="shared" si="48"/>
        <v>0.25</v>
      </c>
      <c r="AR17" s="592">
        <f t="shared" si="49"/>
        <v>0.25</v>
      </c>
      <c r="AS17" s="592">
        <f t="shared" si="50"/>
        <v>0</v>
      </c>
      <c r="AT17" s="592">
        <f t="shared" si="51"/>
        <v>0</v>
      </c>
      <c r="AU17" s="636" t="s">
        <v>8</v>
      </c>
      <c r="AV17" s="620">
        <f t="shared" si="52"/>
        <v>1</v>
      </c>
    </row>
    <row r="18" spans="1:48" x14ac:dyDescent="0.4">
      <c r="A18" s="61">
        <v>14</v>
      </c>
      <c r="B18" s="503">
        <f>'Day 2 Cards'!V23</f>
        <v>6</v>
      </c>
      <c r="C18" s="503">
        <f>'Day 2 Cards'!AA23</f>
        <v>4</v>
      </c>
      <c r="D18" s="635">
        <f t="shared" si="28"/>
        <v>4</v>
      </c>
      <c r="E18" s="503">
        <f>'Day 2 Cards'!AF23</f>
        <v>5</v>
      </c>
      <c r="F18" s="503">
        <f>'Day 2 Cards'!AL23</f>
        <v>6</v>
      </c>
      <c r="G18" s="635">
        <f t="shared" si="29"/>
        <v>5</v>
      </c>
      <c r="H18" s="503">
        <f>'Day 2 Cards'!V54</f>
        <v>2</v>
      </c>
      <c r="I18" s="503">
        <f>'Day 2 Cards'!AA54</f>
        <v>6</v>
      </c>
      <c r="J18" s="635">
        <f t="shared" si="30"/>
        <v>2</v>
      </c>
      <c r="K18" s="503">
        <f>'Day 2 Cards'!AF54</f>
        <v>2</v>
      </c>
      <c r="L18" s="503">
        <f>'Day 2 Cards'!AL54</f>
        <v>3</v>
      </c>
      <c r="M18" s="635">
        <f t="shared" si="31"/>
        <v>2</v>
      </c>
      <c r="N18" s="503">
        <f>'Day 2 Cards'!V85</f>
        <v>3</v>
      </c>
      <c r="O18" s="503">
        <f>'Day 2 Cards'!AA85</f>
        <v>5</v>
      </c>
      <c r="P18" s="635">
        <f t="shared" si="32"/>
        <v>3</v>
      </c>
      <c r="Q18" s="503">
        <f>'Day 2 Cards'!AF85</f>
        <v>7</v>
      </c>
      <c r="R18" s="503">
        <f>'Day 2 Cards'!AL85</f>
        <v>4</v>
      </c>
      <c r="S18" s="635">
        <f t="shared" si="33"/>
        <v>4</v>
      </c>
      <c r="T18" s="334">
        <f>'Day 2 Cards'!V116</f>
        <v>4</v>
      </c>
      <c r="U18" s="334">
        <f>'Day 2 Cards'!AA116</f>
        <v>3</v>
      </c>
      <c r="V18" s="635">
        <f t="shared" si="6"/>
        <v>3</v>
      </c>
      <c r="W18" s="334">
        <f>'Day 2 Cards'!AF116</f>
        <v>4</v>
      </c>
      <c r="X18" s="334">
        <f>'Day 2 Cards'!AL116</f>
        <v>5</v>
      </c>
      <c r="Y18" s="635">
        <f t="shared" si="7"/>
        <v>4</v>
      </c>
      <c r="Z18" s="61">
        <f t="shared" si="34"/>
        <v>2</v>
      </c>
      <c r="AB18" s="503">
        <f t="shared" si="35"/>
        <v>0</v>
      </c>
      <c r="AC18" s="503">
        <f t="shared" si="36"/>
        <v>0</v>
      </c>
      <c r="AD18" s="503">
        <f t="shared" si="37"/>
        <v>1</v>
      </c>
      <c r="AE18" s="503">
        <f t="shared" si="38"/>
        <v>1</v>
      </c>
      <c r="AF18" s="503">
        <f t="shared" si="39"/>
        <v>0</v>
      </c>
      <c r="AG18" s="503">
        <f t="shared" si="40"/>
        <v>0</v>
      </c>
      <c r="AH18" s="503">
        <f t="shared" si="41"/>
        <v>0</v>
      </c>
      <c r="AI18" s="503">
        <f t="shared" si="42"/>
        <v>0</v>
      </c>
      <c r="AJ18" s="61"/>
      <c r="AK18" s="650">
        <f t="shared" si="43"/>
        <v>2</v>
      </c>
      <c r="AM18" s="592">
        <f t="shared" si="44"/>
        <v>0</v>
      </c>
      <c r="AN18" s="592">
        <f t="shared" si="45"/>
        <v>0</v>
      </c>
      <c r="AO18" s="592">
        <f t="shared" si="46"/>
        <v>0.5</v>
      </c>
      <c r="AP18" s="592">
        <f t="shared" si="47"/>
        <v>0.5</v>
      </c>
      <c r="AQ18" s="592">
        <f t="shared" si="48"/>
        <v>0</v>
      </c>
      <c r="AR18" s="592">
        <f t="shared" si="49"/>
        <v>0</v>
      </c>
      <c r="AS18" s="592">
        <f t="shared" si="50"/>
        <v>0</v>
      </c>
      <c r="AT18" s="592">
        <f t="shared" si="51"/>
        <v>0</v>
      </c>
      <c r="AU18" s="636" t="s">
        <v>8</v>
      </c>
      <c r="AV18" s="620">
        <f t="shared" si="52"/>
        <v>1</v>
      </c>
    </row>
    <row r="19" spans="1:48" x14ac:dyDescent="0.4">
      <c r="A19" s="61">
        <v>15</v>
      </c>
      <c r="B19" s="503">
        <f>'Day 2 Cards'!V24</f>
        <v>7</v>
      </c>
      <c r="C19" s="503">
        <f>'Day 2 Cards'!AA24</f>
        <v>9</v>
      </c>
      <c r="D19" s="635">
        <f t="shared" si="28"/>
        <v>7</v>
      </c>
      <c r="E19" s="503">
        <f>'Day 2 Cards'!AF24</f>
        <v>6</v>
      </c>
      <c r="F19" s="503">
        <f>'Day 2 Cards'!AL24</f>
        <v>11</v>
      </c>
      <c r="G19" s="635">
        <f t="shared" si="29"/>
        <v>6</v>
      </c>
      <c r="H19" s="503">
        <f>'Day 2 Cards'!V55</f>
        <v>5</v>
      </c>
      <c r="I19" s="503">
        <f>'Day 2 Cards'!AA55</f>
        <v>8</v>
      </c>
      <c r="J19" s="635">
        <f t="shared" si="30"/>
        <v>5</v>
      </c>
      <c r="K19" s="503">
        <f>'Day 2 Cards'!AF55</f>
        <v>5</v>
      </c>
      <c r="L19" s="503">
        <f>'Day 2 Cards'!AL55</f>
        <v>6</v>
      </c>
      <c r="M19" s="635">
        <f t="shared" si="31"/>
        <v>5</v>
      </c>
      <c r="N19" s="503">
        <f>'Day 2 Cards'!V86</f>
        <v>4</v>
      </c>
      <c r="O19" s="503">
        <f>'Day 2 Cards'!AA86</f>
        <v>6</v>
      </c>
      <c r="P19" s="635">
        <f t="shared" si="32"/>
        <v>4</v>
      </c>
      <c r="Q19" s="503">
        <f>'Day 2 Cards'!AF86</f>
        <v>7</v>
      </c>
      <c r="R19" s="503">
        <f>'Day 2 Cards'!AL86</f>
        <v>4</v>
      </c>
      <c r="S19" s="635">
        <f t="shared" si="33"/>
        <v>4</v>
      </c>
      <c r="T19" s="334">
        <f>'Day 2 Cards'!V117</f>
        <v>6</v>
      </c>
      <c r="U19" s="334">
        <f>'Day 2 Cards'!AA117</f>
        <v>6</v>
      </c>
      <c r="V19" s="635">
        <f t="shared" si="6"/>
        <v>6</v>
      </c>
      <c r="W19" s="334">
        <f>'Day 2 Cards'!AF117</f>
        <v>5</v>
      </c>
      <c r="X19" s="334">
        <f>'Day 2 Cards'!AL117</f>
        <v>8</v>
      </c>
      <c r="Y19" s="635">
        <f t="shared" si="7"/>
        <v>5</v>
      </c>
      <c r="Z19" s="61">
        <f t="shared" si="34"/>
        <v>4</v>
      </c>
      <c r="AB19" s="503">
        <f t="shared" si="35"/>
        <v>0</v>
      </c>
      <c r="AC19" s="503">
        <f t="shared" si="36"/>
        <v>0</v>
      </c>
      <c r="AD19" s="503">
        <f t="shared" si="37"/>
        <v>0</v>
      </c>
      <c r="AE19" s="503">
        <f t="shared" si="38"/>
        <v>0</v>
      </c>
      <c r="AF19" s="503">
        <f t="shared" si="39"/>
        <v>1</v>
      </c>
      <c r="AG19" s="503">
        <f t="shared" si="40"/>
        <v>1</v>
      </c>
      <c r="AH19" s="503">
        <f t="shared" si="41"/>
        <v>0</v>
      </c>
      <c r="AI19" s="503">
        <f t="shared" si="42"/>
        <v>0</v>
      </c>
      <c r="AJ19" s="61"/>
      <c r="AK19" s="650">
        <f t="shared" si="43"/>
        <v>2</v>
      </c>
      <c r="AM19" s="592">
        <f t="shared" si="44"/>
        <v>0</v>
      </c>
      <c r="AN19" s="592">
        <f t="shared" si="45"/>
        <v>0</v>
      </c>
      <c r="AO19" s="592">
        <f t="shared" si="46"/>
        <v>0</v>
      </c>
      <c r="AP19" s="592">
        <f t="shared" si="47"/>
        <v>0</v>
      </c>
      <c r="AQ19" s="592">
        <f t="shared" si="48"/>
        <v>0.5</v>
      </c>
      <c r="AR19" s="592">
        <f t="shared" si="49"/>
        <v>0.5</v>
      </c>
      <c r="AS19" s="592">
        <f t="shared" si="50"/>
        <v>0</v>
      </c>
      <c r="AT19" s="592">
        <f t="shared" si="51"/>
        <v>0</v>
      </c>
      <c r="AU19" s="636" t="s">
        <v>8</v>
      </c>
      <c r="AV19" s="620">
        <f t="shared" si="52"/>
        <v>1</v>
      </c>
    </row>
    <row r="20" spans="1:48" x14ac:dyDescent="0.4">
      <c r="A20" s="61">
        <v>16</v>
      </c>
      <c r="B20" s="503">
        <f>'Day 2 Cards'!V25</f>
        <v>2</v>
      </c>
      <c r="C20" s="503">
        <f>'Day 2 Cards'!AA25</f>
        <v>4</v>
      </c>
      <c r="D20" s="635">
        <f t="shared" si="28"/>
        <v>2</v>
      </c>
      <c r="E20" s="503">
        <f>'Day 2 Cards'!AF25</f>
        <v>5</v>
      </c>
      <c r="F20" s="503">
        <f>'Day 2 Cards'!AL25</f>
        <v>5</v>
      </c>
      <c r="G20" s="635">
        <f t="shared" si="29"/>
        <v>5</v>
      </c>
      <c r="H20" s="503">
        <f>'Day 2 Cards'!V56</f>
        <v>3</v>
      </c>
      <c r="I20" s="503">
        <f>'Day 2 Cards'!AA56</f>
        <v>4</v>
      </c>
      <c r="J20" s="635">
        <f t="shared" si="30"/>
        <v>3</v>
      </c>
      <c r="K20" s="503">
        <f>'Day 2 Cards'!AF56</f>
        <v>2</v>
      </c>
      <c r="L20" s="503">
        <f>'Day 2 Cards'!AL56</f>
        <v>4</v>
      </c>
      <c r="M20" s="635">
        <f t="shared" si="31"/>
        <v>2</v>
      </c>
      <c r="N20" s="503">
        <f>'Day 2 Cards'!V87</f>
        <v>5</v>
      </c>
      <c r="O20" s="503">
        <f>'Day 2 Cards'!AA87</f>
        <v>5</v>
      </c>
      <c r="P20" s="635">
        <f t="shared" si="32"/>
        <v>5</v>
      </c>
      <c r="Q20" s="503">
        <f>'Day 2 Cards'!AF87</f>
        <v>4</v>
      </c>
      <c r="R20" s="503">
        <f>'Day 2 Cards'!AL87</f>
        <v>4</v>
      </c>
      <c r="S20" s="635">
        <f t="shared" si="33"/>
        <v>4</v>
      </c>
      <c r="T20" s="334">
        <f>'Day 2 Cards'!V118</f>
        <v>5</v>
      </c>
      <c r="U20" s="334">
        <f>'Day 2 Cards'!AA118</f>
        <v>3</v>
      </c>
      <c r="V20" s="635">
        <f t="shared" si="6"/>
        <v>3</v>
      </c>
      <c r="W20" s="334">
        <f>'Day 2 Cards'!AF118</f>
        <v>7</v>
      </c>
      <c r="X20" s="334">
        <f>'Day 2 Cards'!AL118</f>
        <v>3</v>
      </c>
      <c r="Y20" s="635">
        <f t="shared" si="7"/>
        <v>3</v>
      </c>
      <c r="Z20" s="61">
        <f t="shared" si="34"/>
        <v>2</v>
      </c>
      <c r="AB20" s="503">
        <f t="shared" si="35"/>
        <v>1</v>
      </c>
      <c r="AC20" s="503">
        <f t="shared" si="36"/>
        <v>0</v>
      </c>
      <c r="AD20" s="503">
        <f t="shared" si="37"/>
        <v>0</v>
      </c>
      <c r="AE20" s="503">
        <f t="shared" si="38"/>
        <v>1</v>
      </c>
      <c r="AF20" s="503">
        <f t="shared" si="39"/>
        <v>0</v>
      </c>
      <c r="AG20" s="503">
        <f t="shared" si="40"/>
        <v>0</v>
      </c>
      <c r="AH20" s="503">
        <f t="shared" si="41"/>
        <v>0</v>
      </c>
      <c r="AI20" s="503">
        <f t="shared" si="42"/>
        <v>0</v>
      </c>
      <c r="AJ20" s="61"/>
      <c r="AK20" s="650">
        <f t="shared" si="43"/>
        <v>2</v>
      </c>
      <c r="AM20" s="592">
        <f t="shared" si="44"/>
        <v>0.5</v>
      </c>
      <c r="AN20" s="592">
        <f t="shared" si="45"/>
        <v>0</v>
      </c>
      <c r="AO20" s="592">
        <f t="shared" si="46"/>
        <v>0</v>
      </c>
      <c r="AP20" s="592">
        <f t="shared" si="47"/>
        <v>0.5</v>
      </c>
      <c r="AQ20" s="592">
        <f t="shared" si="48"/>
        <v>0</v>
      </c>
      <c r="AR20" s="592">
        <f t="shared" si="49"/>
        <v>0</v>
      </c>
      <c r="AS20" s="592">
        <f t="shared" si="50"/>
        <v>0</v>
      </c>
      <c r="AT20" s="592">
        <f t="shared" si="51"/>
        <v>0</v>
      </c>
      <c r="AU20" s="636" t="s">
        <v>8</v>
      </c>
      <c r="AV20" s="620">
        <f t="shared" si="52"/>
        <v>1</v>
      </c>
    </row>
    <row r="21" spans="1:48" x14ac:dyDescent="0.4">
      <c r="A21" s="61">
        <v>17</v>
      </c>
      <c r="B21" s="503">
        <f>'Day 2 Cards'!V26</f>
        <v>5</v>
      </c>
      <c r="C21" s="503">
        <f>'Day 2 Cards'!AA26</f>
        <v>6</v>
      </c>
      <c r="D21" s="635">
        <f t="shared" si="28"/>
        <v>5</v>
      </c>
      <c r="E21" s="503">
        <f>'Day 2 Cards'!AF26</f>
        <v>5</v>
      </c>
      <c r="F21" s="503">
        <f>'Day 2 Cards'!AL26</f>
        <v>4</v>
      </c>
      <c r="G21" s="635">
        <f t="shared" si="29"/>
        <v>4</v>
      </c>
      <c r="H21" s="503">
        <f>'Day 2 Cards'!V57</f>
        <v>3</v>
      </c>
      <c r="I21" s="503">
        <f>'Day 2 Cards'!AA57</f>
        <v>5</v>
      </c>
      <c r="J21" s="635">
        <f t="shared" si="30"/>
        <v>3</v>
      </c>
      <c r="K21" s="503">
        <f>'Day 2 Cards'!AF57</f>
        <v>4</v>
      </c>
      <c r="L21" s="503">
        <f>'Day 2 Cards'!AL57</f>
        <v>2</v>
      </c>
      <c r="M21" s="635">
        <f t="shared" si="31"/>
        <v>2</v>
      </c>
      <c r="N21" s="503">
        <f>'Day 2 Cards'!V88</f>
        <v>5</v>
      </c>
      <c r="O21" s="503">
        <f>'Day 2 Cards'!AA88</f>
        <v>5</v>
      </c>
      <c r="P21" s="635">
        <f t="shared" si="32"/>
        <v>5</v>
      </c>
      <c r="Q21" s="503">
        <f>'Day 2 Cards'!AF88</f>
        <v>3</v>
      </c>
      <c r="R21" s="503">
        <f>'Day 2 Cards'!AL88</f>
        <v>4</v>
      </c>
      <c r="S21" s="635">
        <f t="shared" si="33"/>
        <v>3</v>
      </c>
      <c r="T21" s="334">
        <f>'Day 2 Cards'!V119</f>
        <v>6</v>
      </c>
      <c r="U21" s="334">
        <f>'Day 2 Cards'!AA119</f>
        <v>4</v>
      </c>
      <c r="V21" s="635">
        <f t="shared" si="6"/>
        <v>4</v>
      </c>
      <c r="W21" s="334">
        <f>'Day 2 Cards'!AF119</f>
        <v>4</v>
      </c>
      <c r="X21" s="334">
        <f>'Day 2 Cards'!AL119</f>
        <v>5</v>
      </c>
      <c r="Y21" s="635">
        <f t="shared" si="7"/>
        <v>4</v>
      </c>
      <c r="Z21" s="61">
        <f t="shared" si="34"/>
        <v>2</v>
      </c>
      <c r="AB21" s="503">
        <f t="shared" si="35"/>
        <v>0</v>
      </c>
      <c r="AC21" s="503">
        <f t="shared" si="36"/>
        <v>0</v>
      </c>
      <c r="AD21" s="503">
        <f t="shared" si="37"/>
        <v>0</v>
      </c>
      <c r="AE21" s="503">
        <f t="shared" si="38"/>
        <v>1</v>
      </c>
      <c r="AF21" s="503">
        <f t="shared" si="39"/>
        <v>0</v>
      </c>
      <c r="AG21" s="503">
        <f t="shared" si="40"/>
        <v>0</v>
      </c>
      <c r="AH21" s="503">
        <f t="shared" si="41"/>
        <v>0</v>
      </c>
      <c r="AI21" s="503">
        <f t="shared" si="42"/>
        <v>0</v>
      </c>
      <c r="AJ21" s="61"/>
      <c r="AK21" s="650">
        <f t="shared" si="43"/>
        <v>1</v>
      </c>
      <c r="AM21" s="592">
        <f t="shared" si="44"/>
        <v>0</v>
      </c>
      <c r="AN21" s="592">
        <f t="shared" si="45"/>
        <v>0</v>
      </c>
      <c r="AO21" s="592">
        <f t="shared" si="46"/>
        <v>0</v>
      </c>
      <c r="AP21" s="592">
        <f t="shared" si="47"/>
        <v>1</v>
      </c>
      <c r="AQ21" s="592">
        <f t="shared" si="48"/>
        <v>0</v>
      </c>
      <c r="AR21" s="592">
        <f t="shared" si="49"/>
        <v>0</v>
      </c>
      <c r="AS21" s="592">
        <f t="shared" si="50"/>
        <v>0</v>
      </c>
      <c r="AT21" s="592">
        <f t="shared" si="51"/>
        <v>0</v>
      </c>
      <c r="AU21" s="636" t="s">
        <v>8</v>
      </c>
      <c r="AV21" s="620">
        <f t="shared" si="52"/>
        <v>1</v>
      </c>
    </row>
    <row r="22" spans="1:48" x14ac:dyDescent="0.4">
      <c r="A22" s="61">
        <v>18</v>
      </c>
      <c r="B22" s="503">
        <f>'Day 2 Cards'!V27</f>
        <v>5</v>
      </c>
      <c r="C22" s="503">
        <f>'Day 2 Cards'!AA27</f>
        <v>6</v>
      </c>
      <c r="D22" s="635">
        <f t="shared" si="28"/>
        <v>5</v>
      </c>
      <c r="E22" s="503">
        <f>'Day 2 Cards'!AF27</f>
        <v>7</v>
      </c>
      <c r="F22" s="503">
        <f>'Day 2 Cards'!AL27</f>
        <v>5</v>
      </c>
      <c r="G22" s="635">
        <f t="shared" si="29"/>
        <v>5</v>
      </c>
      <c r="H22" s="503">
        <f>'Day 2 Cards'!V58</f>
        <v>5</v>
      </c>
      <c r="I22" s="503">
        <f>'Day 2 Cards'!AA58</f>
        <v>5</v>
      </c>
      <c r="J22" s="635">
        <f t="shared" si="30"/>
        <v>5</v>
      </c>
      <c r="K22" s="503">
        <f>'Day 2 Cards'!AF58</f>
        <v>6</v>
      </c>
      <c r="L22" s="503">
        <f>'Day 2 Cards'!AL58</f>
        <v>4</v>
      </c>
      <c r="M22" s="635">
        <f t="shared" si="31"/>
        <v>4</v>
      </c>
      <c r="N22" s="503">
        <f>'Day 2 Cards'!V89</f>
        <v>4</v>
      </c>
      <c r="O22" s="503">
        <f>'Day 2 Cards'!AA89</f>
        <v>7</v>
      </c>
      <c r="P22" s="635">
        <f t="shared" si="32"/>
        <v>4</v>
      </c>
      <c r="Q22" s="503">
        <f>'Day 2 Cards'!AF89</f>
        <v>6</v>
      </c>
      <c r="R22" s="503">
        <f>'Day 2 Cards'!AL89</f>
        <v>4</v>
      </c>
      <c r="S22" s="635">
        <f t="shared" si="33"/>
        <v>4</v>
      </c>
      <c r="T22" s="334">
        <f>'Day 2 Cards'!V120</f>
        <v>6</v>
      </c>
      <c r="U22" s="334">
        <f>'Day 2 Cards'!AA120</f>
        <v>8</v>
      </c>
      <c r="V22" s="635">
        <f t="shared" si="6"/>
        <v>6</v>
      </c>
      <c r="W22" s="334">
        <f>'Day 2 Cards'!AF120</f>
        <v>8</v>
      </c>
      <c r="X22" s="334">
        <f>'Day 2 Cards'!AL120</f>
        <v>7</v>
      </c>
      <c r="Y22" s="635">
        <f t="shared" si="7"/>
        <v>7</v>
      </c>
      <c r="Z22" s="61">
        <f t="shared" si="34"/>
        <v>4</v>
      </c>
      <c r="AB22" s="503">
        <f t="shared" si="35"/>
        <v>0</v>
      </c>
      <c r="AC22" s="503">
        <f t="shared" si="36"/>
        <v>0</v>
      </c>
      <c r="AD22" s="503">
        <f t="shared" si="37"/>
        <v>0</v>
      </c>
      <c r="AE22" s="503">
        <f t="shared" si="38"/>
        <v>1</v>
      </c>
      <c r="AF22" s="503">
        <f t="shared" si="39"/>
        <v>1</v>
      </c>
      <c r="AG22" s="503">
        <f t="shared" si="40"/>
        <v>1</v>
      </c>
      <c r="AH22" s="503">
        <f t="shared" si="41"/>
        <v>0</v>
      </c>
      <c r="AI22" s="503">
        <f t="shared" si="42"/>
        <v>0</v>
      </c>
      <c r="AJ22" s="61"/>
      <c r="AK22" s="650">
        <f t="shared" si="43"/>
        <v>3</v>
      </c>
      <c r="AM22" s="592">
        <f t="shared" si="44"/>
        <v>0</v>
      </c>
      <c r="AN22" s="592">
        <f t="shared" si="45"/>
        <v>0</v>
      </c>
      <c r="AO22" s="592">
        <f t="shared" si="46"/>
        <v>0</v>
      </c>
      <c r="AP22" s="592">
        <f t="shared" si="47"/>
        <v>0.33333333333333331</v>
      </c>
      <c r="AQ22" s="592">
        <f t="shared" si="48"/>
        <v>0.33333333333333331</v>
      </c>
      <c r="AR22" s="592">
        <f t="shared" si="49"/>
        <v>0.33333333333333331</v>
      </c>
      <c r="AS22" s="592">
        <f t="shared" si="50"/>
        <v>0</v>
      </c>
      <c r="AT22" s="592">
        <f t="shared" si="51"/>
        <v>0</v>
      </c>
      <c r="AU22" s="636" t="s">
        <v>8</v>
      </c>
      <c r="AV22" s="620">
        <f t="shared" si="52"/>
        <v>1</v>
      </c>
    </row>
    <row r="23" spans="1:48" x14ac:dyDescent="0.4">
      <c r="A23" s="61" t="s">
        <v>2</v>
      </c>
      <c r="B23" s="503">
        <f>'Day 2 Cards'!V28</f>
        <v>43</v>
      </c>
      <c r="C23" s="503">
        <f>'Day 2 Cards'!AA28</f>
        <v>47</v>
      </c>
      <c r="D23" s="503">
        <f t="shared" ref="D23:S23" si="53">SUM(D14:D22)</f>
        <v>38</v>
      </c>
      <c r="E23" s="503">
        <f>'Day 2 Cards'!AF28</f>
        <v>46</v>
      </c>
      <c r="F23" s="503">
        <f>'Day 2 Cards'!AL28</f>
        <v>49</v>
      </c>
      <c r="G23" s="503">
        <f t="shared" si="53"/>
        <v>40</v>
      </c>
      <c r="H23" s="503">
        <f>'Day 2 Cards'!V59</f>
        <v>39</v>
      </c>
      <c r="I23" s="503">
        <f>'Day 2 Cards'!AA59</f>
        <v>53</v>
      </c>
      <c r="J23" s="503">
        <f t="shared" si="53"/>
        <v>38</v>
      </c>
      <c r="K23" s="503">
        <f>'Day 2 Cards'!AF59</f>
        <v>38</v>
      </c>
      <c r="L23" s="503">
        <f>'Day 2 Cards'!AL59</f>
        <v>43</v>
      </c>
      <c r="M23" s="503">
        <f t="shared" si="53"/>
        <v>33</v>
      </c>
      <c r="N23" s="503">
        <f>'Day 2 Cards'!V90</f>
        <v>42</v>
      </c>
      <c r="O23" s="503">
        <f>'Day 2 Cards'!AA90</f>
        <v>46</v>
      </c>
      <c r="P23" s="503">
        <f t="shared" si="53"/>
        <v>36</v>
      </c>
      <c r="Q23" s="503">
        <f>'Day 2 Cards'!AF90</f>
        <v>44</v>
      </c>
      <c r="R23" s="503">
        <f>'Day 2 Cards'!AL90</f>
        <v>37</v>
      </c>
      <c r="S23" s="503">
        <f t="shared" si="53"/>
        <v>35</v>
      </c>
      <c r="T23" s="334">
        <f>'Day 2 Cards'!V121</f>
        <v>45</v>
      </c>
      <c r="U23" s="334">
        <f>'Day 2 Cards'!AA121</f>
        <v>46</v>
      </c>
      <c r="V23" s="503">
        <f t="shared" ref="V23:Y23" si="54">SUM(V14:V22)</f>
        <v>39</v>
      </c>
      <c r="W23" s="334">
        <f>'Day 2 Cards'!AF121</f>
        <v>43</v>
      </c>
      <c r="X23" s="334">
        <f>'Day 2 Cards'!AL121</f>
        <v>41</v>
      </c>
      <c r="Y23" s="503">
        <f t="shared" si="54"/>
        <v>34</v>
      </c>
      <c r="AM23" s="637">
        <f>SUM(AM4:AM22)</f>
        <v>1.5333333333333332</v>
      </c>
      <c r="AN23" s="637">
        <f t="shared" ref="AN23:AT23" si="55">SUM(AN4:AN22)</f>
        <v>0.83333333333333326</v>
      </c>
      <c r="AO23" s="637">
        <f t="shared" si="55"/>
        <v>2.2833333333333332</v>
      </c>
      <c r="AP23" s="637">
        <f t="shared" si="55"/>
        <v>3.1166666666666667</v>
      </c>
      <c r="AQ23" s="637">
        <f t="shared" si="55"/>
        <v>4.3666666666666663</v>
      </c>
      <c r="AR23" s="637">
        <f t="shared" si="55"/>
        <v>3.5333333333333337</v>
      </c>
      <c r="AS23" s="637">
        <f t="shared" si="55"/>
        <v>1.1666666666666665</v>
      </c>
      <c r="AT23" s="637">
        <f t="shared" si="55"/>
        <v>1.1666666666666665</v>
      </c>
      <c r="AV23" s="620">
        <f t="shared" si="52"/>
        <v>18</v>
      </c>
    </row>
    <row r="24" spans="1:48" x14ac:dyDescent="0.4">
      <c r="A24" s="61" t="s">
        <v>1</v>
      </c>
      <c r="B24" s="503">
        <f>'Day 2 Cards'!V29</f>
        <v>54</v>
      </c>
      <c r="C24" s="503">
        <f>'Day 2 Cards'!AA29</f>
        <v>41</v>
      </c>
      <c r="D24" s="503">
        <f t="shared" ref="D24:S24" si="56">D13</f>
        <v>38</v>
      </c>
      <c r="E24" s="503">
        <f>'Day 2 Cards'!AF29</f>
        <v>43</v>
      </c>
      <c r="F24" s="503">
        <f>'Day 2 Cards'!AL29</f>
        <v>44</v>
      </c>
      <c r="G24" s="503">
        <f t="shared" si="56"/>
        <v>38</v>
      </c>
      <c r="H24" s="503">
        <f>'Day 2 Cards'!V60</f>
        <v>36</v>
      </c>
      <c r="I24" s="503">
        <f>'Day 2 Cards'!AA60</f>
        <v>47</v>
      </c>
      <c r="J24" s="503">
        <f t="shared" si="56"/>
        <v>35</v>
      </c>
      <c r="K24" s="503">
        <f>'Day 2 Cards'!AF60</f>
        <v>42</v>
      </c>
      <c r="L24" s="503">
        <f>'Day 2 Cards'!AL60</f>
        <v>42</v>
      </c>
      <c r="M24" s="503">
        <f t="shared" si="56"/>
        <v>34</v>
      </c>
      <c r="N24" s="503">
        <f>'Day 2 Cards'!V91</f>
        <v>33</v>
      </c>
      <c r="O24" s="503">
        <f>'Day 2 Cards'!AA91</f>
        <v>54</v>
      </c>
      <c r="P24" s="503">
        <f t="shared" si="56"/>
        <v>33</v>
      </c>
      <c r="Q24" s="503">
        <f>'Day 2 Cards'!AF91</f>
        <v>50</v>
      </c>
      <c r="R24" s="503">
        <f>'Day 2 Cards'!AL91</f>
        <v>36</v>
      </c>
      <c r="S24" s="503">
        <f t="shared" si="56"/>
        <v>34</v>
      </c>
      <c r="T24" s="334">
        <f>'Day 2 Cards'!V122</f>
        <v>44</v>
      </c>
      <c r="U24" s="334">
        <f>'Day 2 Cards'!AA122</f>
        <v>49</v>
      </c>
      <c r="V24" s="503">
        <f t="shared" ref="V24:Y24" si="57">V13</f>
        <v>40</v>
      </c>
      <c r="W24" s="334">
        <f>'Day 2 Cards'!AF122</f>
        <v>36</v>
      </c>
      <c r="X24" s="334">
        <f>'Day 2 Cards'!AL122</f>
        <v>37</v>
      </c>
      <c r="Y24" s="503">
        <f t="shared" si="57"/>
        <v>32</v>
      </c>
      <c r="AB24" s="638" t="s">
        <v>8</v>
      </c>
      <c r="AC24" s="638"/>
      <c r="AD24" s="638"/>
      <c r="AE24" s="638"/>
      <c r="AF24" s="638"/>
      <c r="AG24" s="638"/>
      <c r="AH24" s="638"/>
      <c r="AI24" s="638"/>
      <c r="AJ24" s="638"/>
      <c r="AK24" s="638"/>
      <c r="AL24" s="638"/>
      <c r="AM24" s="639"/>
      <c r="AN24" s="639"/>
      <c r="AO24" s="639"/>
      <c r="AP24" s="639"/>
      <c r="AQ24" s="639"/>
      <c r="AR24" s="639"/>
    </row>
    <row r="25" spans="1:48" x14ac:dyDescent="0.4">
      <c r="A25" s="61" t="s">
        <v>46</v>
      </c>
      <c r="B25" s="503">
        <f>'Day 2 Cards'!V30</f>
        <v>97</v>
      </c>
      <c r="C25" s="503">
        <f>'Day 2 Cards'!AA30</f>
        <v>88</v>
      </c>
      <c r="D25" s="503">
        <f t="shared" ref="D25:S25" si="58">SUM(D23:D24)</f>
        <v>76</v>
      </c>
      <c r="E25" s="503">
        <f>'Day 2 Cards'!AF30</f>
        <v>89</v>
      </c>
      <c r="F25" s="503">
        <f>'Day 2 Cards'!AL30</f>
        <v>93</v>
      </c>
      <c r="G25" s="503">
        <f t="shared" si="58"/>
        <v>78</v>
      </c>
      <c r="H25" s="503">
        <f>'Day 2 Cards'!V61</f>
        <v>75</v>
      </c>
      <c r="I25" s="503">
        <f>'Day 2 Cards'!AA61</f>
        <v>100</v>
      </c>
      <c r="J25" s="503">
        <f t="shared" si="58"/>
        <v>73</v>
      </c>
      <c r="K25" s="503">
        <f>'Day 2 Cards'!AF61</f>
        <v>80</v>
      </c>
      <c r="L25" s="503">
        <f>'Day 2 Cards'!AL61</f>
        <v>85</v>
      </c>
      <c r="M25" s="503">
        <f t="shared" si="58"/>
        <v>67</v>
      </c>
      <c r="N25" s="503">
        <f>'Day 2 Cards'!V92</f>
        <v>75</v>
      </c>
      <c r="O25" s="503">
        <f>'Day 2 Cards'!AA92</f>
        <v>100</v>
      </c>
      <c r="P25" s="503">
        <f t="shared" si="58"/>
        <v>69</v>
      </c>
      <c r="Q25" s="503">
        <f>'Day 2 Cards'!AF92</f>
        <v>94</v>
      </c>
      <c r="R25" s="503">
        <f>'Day 2 Cards'!AL92</f>
        <v>73</v>
      </c>
      <c r="S25" s="503">
        <f t="shared" si="58"/>
        <v>69</v>
      </c>
      <c r="T25" s="334">
        <f>'Day 2 Cards'!V123</f>
        <v>89</v>
      </c>
      <c r="U25" s="334">
        <f>'Day 2 Cards'!AA123</f>
        <v>95</v>
      </c>
      <c r="V25" s="503">
        <f t="shared" ref="V25:Y25" si="59">SUM(V23:V24)</f>
        <v>79</v>
      </c>
      <c r="W25" s="334">
        <f>'Day 2 Cards'!AF123</f>
        <v>79</v>
      </c>
      <c r="X25" s="334">
        <f>'Day 2 Cards'!AL123</f>
        <v>78</v>
      </c>
      <c r="Y25" s="503">
        <f t="shared" si="59"/>
        <v>66</v>
      </c>
      <c r="AM25" s="640" t="s">
        <v>8</v>
      </c>
      <c r="AN25" s="640" t="s">
        <v>8</v>
      </c>
      <c r="AO25" s="640" t="s">
        <v>8</v>
      </c>
      <c r="AP25" s="640" t="s">
        <v>8</v>
      </c>
      <c r="AQ25" s="640" t="s">
        <v>8</v>
      </c>
      <c r="AR25" s="640" t="s">
        <v>8</v>
      </c>
      <c r="AS25" s="640"/>
      <c r="AT25" s="640"/>
    </row>
    <row r="26" spans="1:48" x14ac:dyDescent="0.4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AM26" s="41" t="s">
        <v>8</v>
      </c>
      <c r="AN26" s="41" t="s">
        <v>8</v>
      </c>
      <c r="AO26" s="41" t="s">
        <v>8</v>
      </c>
      <c r="AP26" s="41" t="s">
        <v>8</v>
      </c>
      <c r="AQ26" s="41" t="s">
        <v>8</v>
      </c>
      <c r="AR26" s="41" t="s">
        <v>8</v>
      </c>
      <c r="AU26" s="41" t="s">
        <v>8</v>
      </c>
    </row>
    <row r="27" spans="1:48" x14ac:dyDescent="0.4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48" x14ac:dyDescent="0.4">
      <c r="AB28" s="638"/>
      <c r="AC28" s="638"/>
      <c r="AD28" s="638"/>
      <c r="AE28" s="638"/>
      <c r="AF28" s="638"/>
      <c r="AG28" s="638"/>
      <c r="AH28" s="638"/>
      <c r="AI28" s="638"/>
    </row>
  </sheetData>
  <mergeCells count="1">
    <mergeCell ref="B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0"/>
  <sheetViews>
    <sheetView topLeftCell="A11" zoomScaleNormal="100" workbookViewId="0">
      <selection activeCell="D20" sqref="D20"/>
    </sheetView>
  </sheetViews>
  <sheetFormatPr defaultRowHeight="24" customHeight="1" x14ac:dyDescent="0.25"/>
  <cols>
    <col min="1" max="46" width="6.7109375" customWidth="1"/>
  </cols>
  <sheetData>
    <row r="1" spans="2:40" s="41" customFormat="1" ht="24" customHeight="1" thickBot="1" x14ac:dyDescent="0.45"/>
    <row r="2" spans="2:40" s="41" customFormat="1" ht="24" customHeight="1" thickTop="1" x14ac:dyDescent="0.4">
      <c r="B2" s="249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3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2:40" s="41" customFormat="1" ht="24" customHeight="1" x14ac:dyDescent="0.4">
      <c r="B3" s="250"/>
      <c r="D3" s="41" t="s">
        <v>23</v>
      </c>
      <c r="T3" s="254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2:40" s="41" customFormat="1" ht="24" customHeight="1" x14ac:dyDescent="0.4">
      <c r="B4" s="250"/>
      <c r="D4" s="79" t="str">
        <f>INFO!B3</f>
        <v>Steve</v>
      </c>
      <c r="E4" s="79" t="str">
        <f>INFO!C3</f>
        <v>Jeff</v>
      </c>
      <c r="F4" s="396" t="str">
        <f>INFO!D3</f>
        <v>Mike</v>
      </c>
      <c r="G4" s="396" t="str">
        <f>INFO!E3</f>
        <v>Derek</v>
      </c>
      <c r="H4" s="80" t="str">
        <f>INFO!F3</f>
        <v>Derm</v>
      </c>
      <c r="I4" s="80" t="str">
        <f>INFO!G3</f>
        <v>Tom</v>
      </c>
      <c r="J4" s="81" t="str">
        <f>INFO!H3</f>
        <v>Stew</v>
      </c>
      <c r="K4" s="81" t="str">
        <f>INFO!I3</f>
        <v>Aaron</v>
      </c>
      <c r="L4" s="404" t="str">
        <f>INFO!J3</f>
        <v>Neil</v>
      </c>
      <c r="M4" s="404" t="str">
        <f>INFO!K3</f>
        <v>RichB</v>
      </c>
      <c r="N4" s="353" t="str">
        <f>INFO!L3</f>
        <v>Brian</v>
      </c>
      <c r="O4" s="353" t="str">
        <f>INFO!M3</f>
        <v>Robin</v>
      </c>
      <c r="P4" s="342" t="str">
        <f>INFO!N3</f>
        <v>Phil</v>
      </c>
      <c r="Q4" s="342" t="str">
        <f>INFO!O3</f>
        <v>Alan</v>
      </c>
      <c r="R4" s="78" t="str">
        <f>INFO!P3</f>
        <v>RichM</v>
      </c>
      <c r="S4" s="78" t="str">
        <f>INFO!Q3</f>
        <v>Sanj</v>
      </c>
      <c r="T4" s="25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2:40" s="41" customFormat="1" ht="24" customHeight="1" x14ac:dyDescent="0.4">
      <c r="B5" s="250"/>
      <c r="C5" s="55" t="s">
        <v>20</v>
      </c>
      <c r="D5" s="95">
        <f>Day1summary!C6</f>
        <v>22</v>
      </c>
      <c r="E5" s="95">
        <f>Day1summary!D6</f>
        <v>18</v>
      </c>
      <c r="F5" s="95">
        <f>Day1summary!E6</f>
        <v>12</v>
      </c>
      <c r="G5" s="95">
        <f>Day1summary!F6</f>
        <v>20</v>
      </c>
      <c r="H5" s="95">
        <f>Day1summary!G6</f>
        <v>24</v>
      </c>
      <c r="I5" s="95">
        <f>Day1summary!H6</f>
        <v>20</v>
      </c>
      <c r="J5" s="95">
        <f>Day1summary!I6</f>
        <v>28</v>
      </c>
      <c r="K5" s="95">
        <f>Day1summary!J6</f>
        <v>27</v>
      </c>
      <c r="L5" s="95">
        <f>Day1summary!K6</f>
        <v>29</v>
      </c>
      <c r="M5" s="95">
        <f>Day1summary!L6</f>
        <v>19</v>
      </c>
      <c r="N5" s="95">
        <f>Day1summary!M6</f>
        <v>19</v>
      </c>
      <c r="O5" s="95">
        <f>Day1summary!N6</f>
        <v>30</v>
      </c>
      <c r="P5" s="95">
        <f>Day1summary!O6</f>
        <v>20</v>
      </c>
      <c r="Q5" s="95">
        <f>Day1summary!P6</f>
        <v>23</v>
      </c>
      <c r="R5" s="95">
        <f>Day1summary!Q6</f>
        <v>23</v>
      </c>
      <c r="S5" s="95">
        <f>Day1summary!R6</f>
        <v>27</v>
      </c>
      <c r="T5" s="25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2:40" s="41" customFormat="1" ht="24" customHeight="1" x14ac:dyDescent="0.4">
      <c r="B6" s="250"/>
      <c r="C6" s="55" t="s">
        <v>21</v>
      </c>
      <c r="D6" s="95">
        <f>Day2summary!C6</f>
        <v>15</v>
      </c>
      <c r="E6" s="95">
        <f>Day2summary!D6</f>
        <v>22</v>
      </c>
      <c r="F6" s="95">
        <f>Day2summary!E6</f>
        <v>20</v>
      </c>
      <c r="G6" s="95">
        <f>Day2summary!F6</f>
        <v>21</v>
      </c>
      <c r="H6" s="95">
        <f>Day2summary!G6</f>
        <v>32</v>
      </c>
      <c r="I6" s="95">
        <f>Day2summary!H6</f>
        <v>16</v>
      </c>
      <c r="J6" s="95">
        <f>Day2summary!I6</f>
        <v>27</v>
      </c>
      <c r="K6" s="95">
        <f>Day2summary!J6</f>
        <v>26</v>
      </c>
      <c r="L6" s="95">
        <f>Day2summary!K6</f>
        <v>33</v>
      </c>
      <c r="M6" s="95">
        <f>Day2summary!L6</f>
        <v>14</v>
      </c>
      <c r="N6" s="95">
        <f>Day2summary!M6</f>
        <v>17</v>
      </c>
      <c r="O6" s="95">
        <f>Day2summary!N6</f>
        <v>34</v>
      </c>
      <c r="P6" s="95">
        <f>Day2summary!O6</f>
        <v>19</v>
      </c>
      <c r="Q6" s="95">
        <f>Day2summary!P6</f>
        <v>20</v>
      </c>
      <c r="R6" s="95">
        <f>Day2summary!Q6</f>
        <v>33</v>
      </c>
      <c r="S6" s="95">
        <f>Day2summary!R6</f>
        <v>32</v>
      </c>
      <c r="T6" s="25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2:40" s="41" customFormat="1" ht="24" customHeight="1" x14ac:dyDescent="0.4">
      <c r="B7" s="250"/>
      <c r="C7" s="55" t="s">
        <v>22</v>
      </c>
      <c r="D7" s="96">
        <f>SUM(D5,D6)</f>
        <v>37</v>
      </c>
      <c r="E7" s="96">
        <f>SUM(E5,E6)</f>
        <v>40</v>
      </c>
      <c r="F7" s="96">
        <f t="shared" ref="F7:S7" si="0">SUM(F5,F6)</f>
        <v>32</v>
      </c>
      <c r="G7" s="96">
        <f t="shared" si="0"/>
        <v>41</v>
      </c>
      <c r="H7" s="96">
        <f t="shared" si="0"/>
        <v>56</v>
      </c>
      <c r="I7" s="96">
        <f t="shared" si="0"/>
        <v>36</v>
      </c>
      <c r="J7" s="96">
        <f t="shared" si="0"/>
        <v>55</v>
      </c>
      <c r="K7" s="96">
        <f t="shared" si="0"/>
        <v>53</v>
      </c>
      <c r="L7" s="96">
        <f t="shared" si="0"/>
        <v>62</v>
      </c>
      <c r="M7" s="96">
        <f t="shared" si="0"/>
        <v>33</v>
      </c>
      <c r="N7" s="96">
        <f t="shared" si="0"/>
        <v>36</v>
      </c>
      <c r="O7" s="96">
        <f t="shared" si="0"/>
        <v>64</v>
      </c>
      <c r="P7" s="96">
        <f t="shared" si="0"/>
        <v>39</v>
      </c>
      <c r="Q7" s="96">
        <f t="shared" si="0"/>
        <v>43</v>
      </c>
      <c r="R7" s="96">
        <f t="shared" si="0"/>
        <v>56</v>
      </c>
      <c r="S7" s="96">
        <f t="shared" si="0"/>
        <v>59</v>
      </c>
      <c r="T7" s="25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2:40" ht="24" customHeight="1" x14ac:dyDescent="0.4">
      <c r="B8" s="250"/>
      <c r="C8" s="218" t="s">
        <v>83</v>
      </c>
      <c r="D8" s="219">
        <f>_xlfn.RANK.EQ(D7,D7:S7,0)</f>
        <v>12</v>
      </c>
      <c r="E8" s="219">
        <f>_xlfn.RANK.EQ(E7,D7:S7,0)</f>
        <v>10</v>
      </c>
      <c r="F8" s="219">
        <f>_xlfn.RANK.EQ(F7,D7:S7,0)</f>
        <v>16</v>
      </c>
      <c r="G8" s="219">
        <f>_xlfn.RANK.EQ(G7,D7:S7,0)</f>
        <v>9</v>
      </c>
      <c r="H8" s="219">
        <f>_xlfn.RANK.EQ(H7,D7:S7,0)</f>
        <v>4</v>
      </c>
      <c r="I8" s="219">
        <f>_xlfn.RANK.EQ(I7,D7:S7,0)</f>
        <v>13</v>
      </c>
      <c r="J8" s="219">
        <f>_xlfn.RANK.EQ(J7,D7:S7,0)</f>
        <v>6</v>
      </c>
      <c r="K8" s="219">
        <f>_xlfn.RANK.EQ(K7,D7:S7,0)</f>
        <v>7</v>
      </c>
      <c r="L8" s="219">
        <f>_xlfn.RANK.EQ(L7,D7:S7,0)</f>
        <v>2</v>
      </c>
      <c r="M8" s="219">
        <f>_xlfn.RANK.EQ(M7,D7:S7,0)</f>
        <v>15</v>
      </c>
      <c r="N8" s="219">
        <f>_xlfn.RANK.EQ(N7,D7:S7,0)</f>
        <v>13</v>
      </c>
      <c r="O8" s="219">
        <f>_xlfn.RANK.EQ(O7,D7:S7,0)</f>
        <v>1</v>
      </c>
      <c r="P8" s="219">
        <f>_xlfn.RANK.EQ(P7,D7:S7,0)</f>
        <v>11</v>
      </c>
      <c r="Q8" s="219">
        <f>_xlfn.RANK.EQ(Q7,D7:S7,0)</f>
        <v>8</v>
      </c>
      <c r="R8" s="219">
        <f>_xlfn.RANK.EQ(R7,D7:S7,0)</f>
        <v>4</v>
      </c>
      <c r="S8" s="219">
        <f>_xlfn.RANK.EQ(S7,D7:S7,0)</f>
        <v>3</v>
      </c>
      <c r="T8" s="254"/>
      <c r="U8" s="77" t="s">
        <v>8</v>
      </c>
    </row>
    <row r="9" spans="2:40" ht="24" customHeight="1" thickBot="1" x14ac:dyDescent="0.4">
      <c r="B9" s="251"/>
      <c r="C9" s="256"/>
      <c r="D9" s="257"/>
      <c r="E9" s="256"/>
      <c r="F9" s="257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5"/>
      <c r="U9" s="77"/>
    </row>
    <row r="10" spans="2:40" ht="24" customHeight="1" thickTop="1" x14ac:dyDescent="0.35">
      <c r="B10" s="2"/>
      <c r="C10" s="76"/>
      <c r="D10" s="2"/>
      <c r="E10" s="76"/>
      <c r="F10" s="2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</row>
    <row r="11" spans="2:40" ht="24" customHeight="1" thickBot="1" x14ac:dyDescent="0.4">
      <c r="U11" s="77"/>
    </row>
    <row r="12" spans="2:40" ht="24" customHeight="1" x14ac:dyDescent="0.35">
      <c r="B12" s="566"/>
      <c r="C12" s="567"/>
      <c r="D12" s="568"/>
      <c r="E12" s="567"/>
      <c r="F12" s="568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67"/>
      <c r="T12" s="569"/>
    </row>
    <row r="13" spans="2:40" ht="24" customHeight="1" x14ac:dyDescent="0.4">
      <c r="B13" s="570"/>
      <c r="C13" s="41"/>
      <c r="D13" s="114" t="s">
        <v>227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571"/>
    </row>
    <row r="14" spans="2:40" ht="24" customHeight="1" x14ac:dyDescent="0.4">
      <c r="B14" s="570"/>
      <c r="C14" s="41"/>
      <c r="D14" s="242" t="str">
        <f t="shared" ref="D14:S14" si="1">D4</f>
        <v>Steve</v>
      </c>
      <c r="E14" s="242" t="str">
        <f t="shared" si="1"/>
        <v>Jeff</v>
      </c>
      <c r="F14" s="510" t="str">
        <f t="shared" si="1"/>
        <v>Mike</v>
      </c>
      <c r="G14" s="510" t="str">
        <f t="shared" si="1"/>
        <v>Derek</v>
      </c>
      <c r="H14" s="245" t="str">
        <f t="shared" si="1"/>
        <v>Derm</v>
      </c>
      <c r="I14" s="245" t="str">
        <f t="shared" si="1"/>
        <v>Tom</v>
      </c>
      <c r="J14" s="244" t="str">
        <f t="shared" si="1"/>
        <v>Stew</v>
      </c>
      <c r="K14" s="244" t="str">
        <f t="shared" si="1"/>
        <v>Aaron</v>
      </c>
      <c r="L14" s="511" t="str">
        <f t="shared" si="1"/>
        <v>Neil</v>
      </c>
      <c r="M14" s="511" t="str">
        <f t="shared" si="1"/>
        <v>RichB</v>
      </c>
      <c r="N14" s="512" t="str">
        <f t="shared" si="1"/>
        <v>Brian</v>
      </c>
      <c r="O14" s="512" t="str">
        <f t="shared" si="1"/>
        <v>Robin</v>
      </c>
      <c r="P14" s="658" t="str">
        <f t="shared" si="1"/>
        <v>Phil</v>
      </c>
      <c r="Q14" s="658" t="str">
        <f t="shared" si="1"/>
        <v>Alan</v>
      </c>
      <c r="R14" s="243" t="str">
        <f t="shared" si="1"/>
        <v>RichM</v>
      </c>
      <c r="S14" s="243" t="str">
        <f t="shared" si="1"/>
        <v>Sanj</v>
      </c>
      <c r="T14" s="571" t="s">
        <v>8</v>
      </c>
    </row>
    <row r="15" spans="2:40" s="41" customFormat="1" ht="24" customHeight="1" x14ac:dyDescent="0.4">
      <c r="B15" s="572"/>
      <c r="C15" s="55" t="s">
        <v>20</v>
      </c>
      <c r="D15" s="111">
        <f>Day1summary!U25</f>
        <v>31</v>
      </c>
      <c r="E15" s="112" t="s">
        <v>8</v>
      </c>
      <c r="F15" s="111">
        <f>Day1summary!W25</f>
        <v>23</v>
      </c>
      <c r="G15" s="112" t="s">
        <v>8</v>
      </c>
      <c r="H15" s="111">
        <f>Day1summary!Y25</f>
        <v>33</v>
      </c>
      <c r="I15" s="112" t="s">
        <v>8</v>
      </c>
      <c r="J15" s="111">
        <f>Day1summary!AA25</f>
        <v>37</v>
      </c>
      <c r="K15" s="112" t="s">
        <v>8</v>
      </c>
      <c r="L15" s="111">
        <f>Day1summary!AC25</f>
        <v>31</v>
      </c>
      <c r="M15" s="112" t="s">
        <v>8</v>
      </c>
      <c r="N15" s="111">
        <f>Day1summary!AE25</f>
        <v>38</v>
      </c>
      <c r="O15" s="112" t="s">
        <v>8</v>
      </c>
      <c r="P15" s="111">
        <f>Day1summary!AG25</f>
        <v>29</v>
      </c>
      <c r="Q15" s="112"/>
      <c r="R15" s="111">
        <f>Day1summary!AI25</f>
        <v>32</v>
      </c>
      <c r="S15" s="112"/>
      <c r="T15" s="571" t="s">
        <v>8</v>
      </c>
    </row>
    <row r="16" spans="2:40" s="41" customFormat="1" ht="24" customHeight="1" thickBot="1" x14ac:dyDescent="0.45">
      <c r="B16" s="573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5"/>
    </row>
    <row r="17" spans="2:45" ht="24" customHeight="1" thickBot="1" x14ac:dyDescent="0.3">
      <c r="C17" s="576" t="s">
        <v>51</v>
      </c>
      <c r="D17" s="577" t="s">
        <v>51</v>
      </c>
      <c r="E17" s="577" t="s">
        <v>51</v>
      </c>
      <c r="F17" s="577" t="s">
        <v>51</v>
      </c>
      <c r="G17" s="577" t="s">
        <v>51</v>
      </c>
      <c r="H17" s="578" t="s">
        <v>51</v>
      </c>
    </row>
    <row r="18" spans="2:45" ht="24" customHeight="1" x14ac:dyDescent="0.4">
      <c r="B18" s="579"/>
      <c r="C18" s="568"/>
      <c r="D18" s="568"/>
      <c r="E18" s="568"/>
      <c r="F18" s="568"/>
      <c r="G18" s="568"/>
      <c r="H18" s="568"/>
      <c r="I18" s="567"/>
      <c r="J18" s="568"/>
      <c r="K18" s="605"/>
      <c r="N18" s="580"/>
      <c r="O18" s="581"/>
      <c r="P18" s="582"/>
      <c r="Q18" s="582"/>
      <c r="R18" s="582"/>
      <c r="S18" s="582"/>
      <c r="T18" s="582"/>
      <c r="U18" s="582"/>
      <c r="V18" s="582"/>
      <c r="W18" s="582"/>
      <c r="X18" s="570"/>
      <c r="Y18" s="41"/>
      <c r="Z18" s="2"/>
    </row>
    <row r="19" spans="2:45" ht="24" customHeight="1" x14ac:dyDescent="0.4">
      <c r="B19" s="583"/>
      <c r="C19" s="114" t="s">
        <v>228</v>
      </c>
      <c r="D19" s="76"/>
      <c r="E19" s="76"/>
      <c r="F19" s="76"/>
      <c r="G19" s="76"/>
      <c r="H19" s="76"/>
      <c r="I19" s="41"/>
      <c r="J19" s="2"/>
      <c r="K19" s="591"/>
      <c r="N19" s="570"/>
      <c r="O19" s="41" t="s">
        <v>250</v>
      </c>
      <c r="P19" s="41"/>
      <c r="Q19" s="41"/>
      <c r="R19" s="41"/>
      <c r="S19" s="41"/>
      <c r="T19" s="41"/>
      <c r="U19" s="41"/>
      <c r="V19" s="41"/>
      <c r="W19" s="41"/>
      <c r="X19" s="570"/>
      <c r="Y19" s="41"/>
      <c r="Z19" s="2"/>
      <c r="AK19" t="s">
        <v>8</v>
      </c>
    </row>
    <row r="20" spans="2:45" ht="24" customHeight="1" x14ac:dyDescent="0.4">
      <c r="B20" s="584" t="s">
        <v>20</v>
      </c>
      <c r="C20" s="585" t="s">
        <v>229</v>
      </c>
      <c r="D20" s="616" t="s">
        <v>230</v>
      </c>
      <c r="E20" s="587" t="s">
        <v>231</v>
      </c>
      <c r="F20" s="588" t="s">
        <v>239</v>
      </c>
      <c r="G20" s="617" t="s">
        <v>232</v>
      </c>
      <c r="H20" s="614" t="s">
        <v>240</v>
      </c>
      <c r="I20" s="560" t="s">
        <v>241</v>
      </c>
      <c r="J20" s="586" t="s">
        <v>242</v>
      </c>
      <c r="K20" s="591"/>
      <c r="N20" s="570"/>
      <c r="O20" s="585" t="s">
        <v>229</v>
      </c>
      <c r="P20" s="616" t="s">
        <v>230</v>
      </c>
      <c r="Q20" s="587" t="s">
        <v>231</v>
      </c>
      <c r="R20" s="588" t="s">
        <v>239</v>
      </c>
      <c r="S20" s="617" t="s">
        <v>232</v>
      </c>
      <c r="T20" s="614" t="s">
        <v>240</v>
      </c>
      <c r="U20" s="560" t="s">
        <v>241</v>
      </c>
      <c r="V20" s="586" t="s">
        <v>242</v>
      </c>
      <c r="W20" s="619" t="s">
        <v>8</v>
      </c>
      <c r="X20" s="621" t="s">
        <v>8</v>
      </c>
      <c r="Y20" s="41"/>
      <c r="Z20" s="2"/>
      <c r="AL20" s="247"/>
      <c r="AM20" s="247"/>
      <c r="AN20" s="247"/>
      <c r="AO20" s="247"/>
      <c r="AP20" s="247"/>
      <c r="AQ20" s="247"/>
      <c r="AR20" s="247"/>
      <c r="AS20" s="247"/>
    </row>
    <row r="21" spans="2:45" ht="24" customHeight="1" x14ac:dyDescent="0.4">
      <c r="B21" s="589" t="s">
        <v>233</v>
      </c>
      <c r="C21" s="618">
        <f>_xlfn.RANK.EQ(D15,D15:R15,0)</f>
        <v>5</v>
      </c>
      <c r="D21" s="618">
        <f>_xlfn.RANK.EQ(F15,D15:R15,0)</f>
        <v>8</v>
      </c>
      <c r="E21" s="618">
        <f>_xlfn.RANK.EQ(H15,D15:R15,0)</f>
        <v>3</v>
      </c>
      <c r="F21" s="618">
        <f>_xlfn.RANK.EQ(J15,D15:R15,0)</f>
        <v>2</v>
      </c>
      <c r="G21" s="618">
        <f>_xlfn.RANK.EQ(L15,D15:R15,0)</f>
        <v>5</v>
      </c>
      <c r="H21" s="618">
        <f>_xlfn.RANK.EQ(N15,D15:R15,0)</f>
        <v>1</v>
      </c>
      <c r="I21" s="618">
        <f>_xlfn.RANK.EQ(P15,D15:R15,0)</f>
        <v>7</v>
      </c>
      <c r="J21" s="618">
        <f>_xlfn.RANK.EQ(R15,D15:R15,0)</f>
        <v>4</v>
      </c>
      <c r="K21" s="591"/>
      <c r="N21" s="584" t="s">
        <v>21</v>
      </c>
      <c r="O21" s="654">
        <f>SatNetScrores!AM23</f>
        <v>1.5333333333333332</v>
      </c>
      <c r="P21" s="654">
        <f>SatNetScrores!AN23</f>
        <v>0.83333333333333326</v>
      </c>
      <c r="Q21" s="654">
        <f>SatNetScrores!AO23</f>
        <v>2.2833333333333332</v>
      </c>
      <c r="R21" s="654">
        <f>SatNetScrores!AP23</f>
        <v>3.1166666666666667</v>
      </c>
      <c r="S21" s="654">
        <f>SatNetScrores!AQ23</f>
        <v>4.3666666666666663</v>
      </c>
      <c r="T21" s="655">
        <f>SatNetScrores!AR23</f>
        <v>3.5333333333333337</v>
      </c>
      <c r="U21" s="654">
        <f>SatNetScrores!AS23</f>
        <v>1.1666666666666665</v>
      </c>
      <c r="V21" s="654">
        <f>SatNetScrores!AT23</f>
        <v>1.1666666666666665</v>
      </c>
      <c r="W21" s="657">
        <f>SUM(O21:V21)</f>
        <v>18</v>
      </c>
      <c r="X21" s="622" t="s">
        <v>8</v>
      </c>
      <c r="Y21" s="41"/>
      <c r="Z21" s="2"/>
    </row>
    <row r="22" spans="2:45" ht="24" customHeight="1" thickBot="1" x14ac:dyDescent="0.45">
      <c r="B22" s="573"/>
      <c r="C22" s="574"/>
      <c r="D22" s="574"/>
      <c r="E22" s="574"/>
      <c r="F22" s="574"/>
      <c r="G22" s="574"/>
      <c r="H22" s="574"/>
      <c r="I22" s="574"/>
      <c r="J22" s="574"/>
      <c r="K22" s="575"/>
      <c r="N22" s="593"/>
      <c r="O22" s="594" t="s">
        <v>8</v>
      </c>
      <c r="P22" s="594" t="s">
        <v>8</v>
      </c>
      <c r="Q22" s="594" t="s">
        <v>8</v>
      </c>
      <c r="R22" s="594" t="s">
        <v>8</v>
      </c>
      <c r="S22" s="594"/>
      <c r="T22" s="594"/>
      <c r="U22" s="594"/>
      <c r="V22" s="594"/>
      <c r="W22" s="594" t="s">
        <v>8</v>
      </c>
      <c r="X22" s="623" t="s">
        <v>8</v>
      </c>
      <c r="Y22" s="41"/>
      <c r="Z22" s="2"/>
    </row>
    <row r="23" spans="2:45" ht="24" customHeight="1" thickBot="1" x14ac:dyDescent="0.3">
      <c r="C23" s="576" t="s">
        <v>51</v>
      </c>
      <c r="D23" s="577" t="s">
        <v>51</v>
      </c>
      <c r="E23" s="577" t="s">
        <v>51</v>
      </c>
      <c r="F23" s="577" t="s">
        <v>51</v>
      </c>
      <c r="G23" s="577" t="s">
        <v>51</v>
      </c>
      <c r="H23" s="577" t="s">
        <v>51</v>
      </c>
      <c r="I23" s="577" t="s">
        <v>51</v>
      </c>
      <c r="J23" s="578" t="s">
        <v>51</v>
      </c>
      <c r="P23" s="595" t="s">
        <v>51</v>
      </c>
      <c r="Q23" s="596" t="s">
        <v>51</v>
      </c>
      <c r="R23" s="596" t="s">
        <v>51</v>
      </c>
      <c r="S23" s="596" t="s">
        <v>51</v>
      </c>
      <c r="T23" s="596" t="s">
        <v>51</v>
      </c>
      <c r="U23" s="597" t="s">
        <v>51</v>
      </c>
    </row>
    <row r="24" spans="2:45" ht="24" customHeight="1" thickBot="1" x14ac:dyDescent="0.3">
      <c r="B24" s="598" t="s">
        <v>234</v>
      </c>
      <c r="C24" s="627">
        <f t="shared" ref="C24:J24" si="2">O28+C21</f>
        <v>10</v>
      </c>
      <c r="D24" s="628">
        <f t="shared" si="2"/>
        <v>16</v>
      </c>
      <c r="E24" s="628">
        <f t="shared" si="2"/>
        <v>7</v>
      </c>
      <c r="F24" s="628">
        <f t="shared" si="2"/>
        <v>5</v>
      </c>
      <c r="G24" s="628">
        <f t="shared" si="2"/>
        <v>6</v>
      </c>
      <c r="H24" s="628">
        <f t="shared" si="2"/>
        <v>3</v>
      </c>
      <c r="I24" s="628">
        <f t="shared" si="2"/>
        <v>13</v>
      </c>
      <c r="J24" s="656">
        <f t="shared" si="2"/>
        <v>10</v>
      </c>
      <c r="P24" s="599" t="s">
        <v>51</v>
      </c>
      <c r="Q24" s="600" t="s">
        <v>51</v>
      </c>
      <c r="R24" s="600" t="s">
        <v>51</v>
      </c>
      <c r="S24" s="600" t="s">
        <v>51</v>
      </c>
      <c r="T24" s="600" t="s">
        <v>51</v>
      </c>
      <c r="U24" s="601" t="s">
        <v>51</v>
      </c>
    </row>
    <row r="25" spans="2:45" ht="24" customHeight="1" thickTop="1" x14ac:dyDescent="0.25">
      <c r="B25" s="602"/>
      <c r="C25" s="603"/>
      <c r="D25" s="603"/>
      <c r="E25" s="603"/>
      <c r="F25" s="603"/>
      <c r="G25" s="603"/>
      <c r="H25" s="603"/>
      <c r="I25" s="603"/>
      <c r="J25" s="603"/>
      <c r="K25" s="604"/>
      <c r="N25" s="566"/>
      <c r="O25" s="568"/>
      <c r="P25" s="568"/>
      <c r="Q25" s="568"/>
      <c r="R25" s="568"/>
      <c r="S25" s="568"/>
      <c r="T25" s="568"/>
      <c r="U25" s="568"/>
      <c r="V25" s="568"/>
      <c r="W25" s="568"/>
      <c r="X25" s="589"/>
      <c r="Y25" s="2"/>
    </row>
    <row r="26" spans="2:45" ht="24" customHeight="1" thickBot="1" x14ac:dyDescent="0.45">
      <c r="B26" s="606"/>
      <c r="C26" s="41" t="s">
        <v>235</v>
      </c>
      <c r="D26" s="2"/>
      <c r="E26" s="2"/>
      <c r="F26" s="2"/>
      <c r="G26" s="2"/>
      <c r="H26" s="2"/>
      <c r="I26" s="2"/>
      <c r="J26" s="2"/>
      <c r="K26" s="607"/>
      <c r="N26" s="589"/>
      <c r="O26" s="41" t="s">
        <v>236</v>
      </c>
      <c r="P26" s="41"/>
      <c r="Q26" s="41"/>
      <c r="R26" s="41"/>
      <c r="S26" s="41"/>
      <c r="T26" s="41"/>
      <c r="U26" s="41"/>
      <c r="V26" s="41"/>
      <c r="W26" s="41"/>
      <c r="X26" s="570"/>
      <c r="Y26" s="41"/>
    </row>
    <row r="27" spans="2:45" ht="24" customHeight="1" x14ac:dyDescent="0.4">
      <c r="B27" s="608" t="s">
        <v>237</v>
      </c>
      <c r="C27" s="585" t="s">
        <v>229</v>
      </c>
      <c r="D27" s="616" t="s">
        <v>230</v>
      </c>
      <c r="E27" s="587" t="s">
        <v>231</v>
      </c>
      <c r="F27" s="588" t="s">
        <v>239</v>
      </c>
      <c r="G27" s="617" t="s">
        <v>232</v>
      </c>
      <c r="H27" s="614" t="s">
        <v>240</v>
      </c>
      <c r="I27" s="560" t="s">
        <v>241</v>
      </c>
      <c r="J27" s="586" t="s">
        <v>242</v>
      </c>
      <c r="K27" s="607"/>
      <c r="L27" s="641" t="s">
        <v>238</v>
      </c>
      <c r="M27" s="643" t="s">
        <v>238</v>
      </c>
      <c r="N27" s="584" t="s">
        <v>21</v>
      </c>
      <c r="O27" s="585" t="s">
        <v>229</v>
      </c>
      <c r="P27" s="616" t="s">
        <v>230</v>
      </c>
      <c r="Q27" s="587" t="s">
        <v>231</v>
      </c>
      <c r="R27" s="588" t="s">
        <v>239</v>
      </c>
      <c r="S27" s="617" t="s">
        <v>232</v>
      </c>
      <c r="T27" s="614" t="s">
        <v>240</v>
      </c>
      <c r="U27" s="560" t="s">
        <v>241</v>
      </c>
      <c r="V27" s="586" t="s">
        <v>242</v>
      </c>
      <c r="W27" s="624" t="s">
        <v>8</v>
      </c>
      <c r="X27" s="621" t="s">
        <v>8</v>
      </c>
      <c r="Y27" s="41"/>
    </row>
    <row r="28" spans="2:45" ht="24" customHeight="1" thickBot="1" x14ac:dyDescent="0.4">
      <c r="B28" s="609" t="s">
        <v>83</v>
      </c>
      <c r="C28" s="610">
        <f>_xlfn.RANK.EQ(C24,C24:J24,1)</f>
        <v>5</v>
      </c>
      <c r="D28" s="610">
        <f>_xlfn.RANK.EQ(D24,C24:J24,1)</f>
        <v>8</v>
      </c>
      <c r="E28" s="610">
        <f>_xlfn.RANK.EQ(E24,C24:J24,1)</f>
        <v>4</v>
      </c>
      <c r="F28" s="610">
        <f>_xlfn.RANK.EQ(F24,C24:J24,1)</f>
        <v>2</v>
      </c>
      <c r="G28" s="610">
        <f>_xlfn.RANK.EQ(G24,C24:J24,1)</f>
        <v>3</v>
      </c>
      <c r="H28" s="610">
        <f>_xlfn.RANK.EQ(H24,C24:J24,1)</f>
        <v>1</v>
      </c>
      <c r="I28" s="610">
        <f>_xlfn.RANK.EQ(I24,C24:J24,1)</f>
        <v>7</v>
      </c>
      <c r="J28" s="610">
        <f>_xlfn.RANK.EQ(J24,C24:J24,1)</f>
        <v>5</v>
      </c>
      <c r="K28" s="607"/>
      <c r="L28" s="642" t="s">
        <v>238</v>
      </c>
      <c r="M28" s="644" t="s">
        <v>238</v>
      </c>
      <c r="N28" s="589" t="s">
        <v>233</v>
      </c>
      <c r="O28" s="590">
        <f>_xlfn.RANK.EQ(O21,O21:V21,0)</f>
        <v>5</v>
      </c>
      <c r="P28" s="590">
        <f>_xlfn.RANK.EQ(P21,O21:V21,0)</f>
        <v>8</v>
      </c>
      <c r="Q28" s="590">
        <f>_xlfn.RANK.EQ(Q21,O21:V21,0)</f>
        <v>4</v>
      </c>
      <c r="R28" s="590">
        <f>_xlfn.RANK.EQ(R21,O21:V21,0)</f>
        <v>3</v>
      </c>
      <c r="S28" s="590">
        <f>_xlfn.RANK.EQ(S21,O21:V21,0)</f>
        <v>1</v>
      </c>
      <c r="T28" s="590">
        <f>_xlfn.RANK.EQ(T21,O21:V21,0)</f>
        <v>2</v>
      </c>
      <c r="U28" s="590">
        <f>_xlfn.RANK.EQ(U21,O21:V21,0)</f>
        <v>6</v>
      </c>
      <c r="V28" s="590">
        <f>_xlfn.RANK.EQ(V21,O21:V21,0)</f>
        <v>6</v>
      </c>
      <c r="W28" s="625" t="s">
        <v>8</v>
      </c>
      <c r="X28" s="626" t="s">
        <v>8</v>
      </c>
      <c r="Y28" s="76"/>
    </row>
    <row r="29" spans="2:45" ht="24" customHeight="1" thickBot="1" x14ac:dyDescent="0.3">
      <c r="B29" s="611"/>
      <c r="C29" s="612"/>
      <c r="D29" s="612"/>
      <c r="E29" s="612"/>
      <c r="F29" s="612"/>
      <c r="G29" s="612"/>
      <c r="H29" s="612"/>
      <c r="I29" s="612"/>
      <c r="J29" s="612"/>
      <c r="K29" s="613"/>
      <c r="N29" s="573"/>
      <c r="O29" s="574"/>
      <c r="P29" s="574"/>
      <c r="Q29" s="574"/>
      <c r="R29" s="574"/>
      <c r="S29" s="574"/>
      <c r="T29" s="574"/>
      <c r="U29" s="574"/>
      <c r="V29" s="574"/>
      <c r="W29" s="574"/>
      <c r="X29" s="589"/>
      <c r="Y29" s="2"/>
    </row>
    <row r="30" spans="2:45" ht="24" customHeight="1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7"/>
  <sheetViews>
    <sheetView zoomScaleNormal="100" workbookViewId="0">
      <selection activeCell="W19" sqref="W19"/>
    </sheetView>
  </sheetViews>
  <sheetFormatPr defaultRowHeight="15" x14ac:dyDescent="0.25"/>
  <cols>
    <col min="2" max="21" width="6.7109375" customWidth="1"/>
  </cols>
  <sheetData>
    <row r="1" spans="2:21" ht="18.75" x14ac:dyDescent="0.3">
      <c r="F1" s="318" t="s">
        <v>135</v>
      </c>
      <c r="M1" s="323" t="s">
        <v>134</v>
      </c>
      <c r="N1" s="26"/>
      <c r="O1" s="26"/>
      <c r="P1" s="26"/>
    </row>
    <row r="3" spans="2:21" ht="15.75" x14ac:dyDescent="0.25">
      <c r="B3" s="103" t="s">
        <v>4</v>
      </c>
      <c r="C3" s="104" t="s">
        <v>7</v>
      </c>
      <c r="D3" s="105"/>
      <c r="G3" s="26"/>
      <c r="H3" s="26"/>
      <c r="I3" s="26"/>
      <c r="J3" s="26"/>
      <c r="K3" s="26"/>
      <c r="L3" s="26"/>
      <c r="M3" s="26"/>
    </row>
    <row r="4" spans="2:21" ht="15.75" x14ac:dyDescent="0.25">
      <c r="B4" s="322">
        <v>71</v>
      </c>
      <c r="C4" s="106">
        <v>71</v>
      </c>
      <c r="D4" s="324" t="s">
        <v>133</v>
      </c>
      <c r="F4" s="79" t="str">
        <f>INFO!B3</f>
        <v>Steve</v>
      </c>
      <c r="G4" s="79" t="str">
        <f>INFO!C3</f>
        <v>Jeff</v>
      </c>
      <c r="H4" s="352" t="str">
        <f>INFO!D3</f>
        <v>Mike</v>
      </c>
      <c r="I4" s="352" t="str">
        <f>INFO!E3</f>
        <v>Derek</v>
      </c>
      <c r="J4" s="80" t="str">
        <f>INFO!F3</f>
        <v>Derm</v>
      </c>
      <c r="K4" s="80" t="str">
        <f>INFO!G3</f>
        <v>Tom</v>
      </c>
      <c r="L4" s="81" t="str">
        <f>INFO!H3</f>
        <v>Stew</v>
      </c>
      <c r="M4" s="81" t="str">
        <f>INFO!I3</f>
        <v>Aaron</v>
      </c>
      <c r="N4" s="404" t="str">
        <f>INFO!J3</f>
        <v>Neil</v>
      </c>
      <c r="O4" s="404" t="str">
        <f>INFO!K3</f>
        <v>RichB</v>
      </c>
      <c r="P4" s="353" t="str">
        <f>INFO!L3</f>
        <v>Brian</v>
      </c>
      <c r="Q4" s="353" t="str">
        <f>INFO!M3</f>
        <v>Robin</v>
      </c>
      <c r="R4" s="72" t="str">
        <f>INFO!N3</f>
        <v>Phil</v>
      </c>
      <c r="S4" s="72" t="str">
        <f>INFO!O3</f>
        <v>Alan</v>
      </c>
      <c r="T4" s="410" t="str">
        <f>INFO!P3</f>
        <v>RichM</v>
      </c>
      <c r="U4" s="410" t="str">
        <f>INFO!Q3</f>
        <v>Sanj</v>
      </c>
    </row>
    <row r="5" spans="2:21" ht="15.75" x14ac:dyDescent="0.25">
      <c r="B5" s="97" t="s">
        <v>0</v>
      </c>
      <c r="C5" s="97" t="s">
        <v>4</v>
      </c>
      <c r="D5" s="107" t="s">
        <v>28</v>
      </c>
      <c r="E5" t="s">
        <v>40</v>
      </c>
      <c r="F5" s="215">
        <f>INFO!B4</f>
        <v>40</v>
      </c>
      <c r="G5" s="215">
        <f>INFO!C4</f>
        <v>22</v>
      </c>
      <c r="H5" s="215">
        <f>INFO!D4</f>
        <v>22</v>
      </c>
      <c r="I5" s="215">
        <f>INFO!E4</f>
        <v>28</v>
      </c>
      <c r="J5" s="215">
        <f>INFO!F4</f>
        <v>22</v>
      </c>
      <c r="K5" s="215">
        <f>INFO!G4</f>
        <v>34</v>
      </c>
      <c r="L5" s="215">
        <f>INFO!H4</f>
        <v>21</v>
      </c>
      <c r="M5" s="215">
        <f>INFO!I4</f>
        <v>24</v>
      </c>
      <c r="N5" s="215">
        <f>INFO!J4</f>
        <v>20</v>
      </c>
      <c r="O5" s="215">
        <f>INFO!K4</f>
        <v>28</v>
      </c>
      <c r="P5" s="215">
        <f>INFO!L4</f>
        <v>28</v>
      </c>
      <c r="Q5" s="215">
        <f>INFO!M4</f>
        <v>10</v>
      </c>
      <c r="R5" s="215">
        <f>INFO!N4</f>
        <v>23</v>
      </c>
      <c r="S5" s="215">
        <f>INFO!O4</f>
        <v>23</v>
      </c>
      <c r="T5" s="215">
        <f>INFO!P4</f>
        <v>24</v>
      </c>
      <c r="U5" s="215">
        <f>INFO!Q4</f>
        <v>24</v>
      </c>
    </row>
    <row r="6" spans="2:21" ht="15.75" x14ac:dyDescent="0.25">
      <c r="B6" s="319">
        <v>1</v>
      </c>
      <c r="C6" s="317">
        <v>4</v>
      </c>
      <c r="D6" s="317">
        <v>11</v>
      </c>
      <c r="E6" s="26"/>
      <c r="F6" s="109">
        <v>6</v>
      </c>
      <c r="G6" s="109">
        <v>10</v>
      </c>
      <c r="H6" s="109">
        <v>7</v>
      </c>
      <c r="I6" s="109">
        <v>5</v>
      </c>
      <c r="J6" s="109">
        <v>7</v>
      </c>
      <c r="K6" s="109">
        <v>7</v>
      </c>
      <c r="L6" s="109">
        <v>6</v>
      </c>
      <c r="M6" s="109">
        <v>6</v>
      </c>
      <c r="N6" s="109">
        <v>8</v>
      </c>
      <c r="O6" s="109">
        <v>10</v>
      </c>
      <c r="P6" s="109">
        <v>6</v>
      </c>
      <c r="Q6" s="109">
        <v>8</v>
      </c>
      <c r="R6" s="109">
        <v>6</v>
      </c>
      <c r="S6" s="109">
        <v>6</v>
      </c>
      <c r="T6" s="109">
        <v>6</v>
      </c>
      <c r="U6" s="109">
        <v>7</v>
      </c>
    </row>
    <row r="7" spans="2:21" s="67" customFormat="1" ht="15.75" x14ac:dyDescent="0.25">
      <c r="B7" s="320">
        <v>2</v>
      </c>
      <c r="C7" s="317">
        <v>5</v>
      </c>
      <c r="D7" s="317">
        <v>7</v>
      </c>
      <c r="E7" s="260"/>
      <c r="F7" s="290">
        <v>10</v>
      </c>
      <c r="G7" s="290">
        <v>7</v>
      </c>
      <c r="H7" s="290">
        <v>6</v>
      </c>
      <c r="I7" s="290">
        <v>9</v>
      </c>
      <c r="J7" s="290">
        <v>4</v>
      </c>
      <c r="K7" s="290">
        <v>8</v>
      </c>
      <c r="L7" s="290">
        <v>6</v>
      </c>
      <c r="M7" s="290">
        <v>5</v>
      </c>
      <c r="N7" s="290">
        <v>5</v>
      </c>
      <c r="O7" s="290">
        <v>8</v>
      </c>
      <c r="P7" s="290">
        <v>10</v>
      </c>
      <c r="Q7" s="290">
        <v>6</v>
      </c>
      <c r="R7" s="290">
        <v>7</v>
      </c>
      <c r="S7" s="290">
        <v>7</v>
      </c>
      <c r="T7" s="290">
        <v>7</v>
      </c>
      <c r="U7" s="290">
        <v>7</v>
      </c>
    </row>
    <row r="8" spans="2:21" ht="15.75" x14ac:dyDescent="0.25">
      <c r="B8" s="319">
        <v>3</v>
      </c>
      <c r="C8" s="317">
        <v>4</v>
      </c>
      <c r="D8" s="317">
        <v>5</v>
      </c>
      <c r="E8" s="26"/>
      <c r="F8" s="109">
        <v>9</v>
      </c>
      <c r="G8" s="109">
        <v>5</v>
      </c>
      <c r="H8" s="109">
        <v>8</v>
      </c>
      <c r="I8" s="109">
        <v>7</v>
      </c>
      <c r="J8" s="109">
        <v>5</v>
      </c>
      <c r="K8" s="109">
        <v>7</v>
      </c>
      <c r="L8" s="109">
        <v>7</v>
      </c>
      <c r="M8" s="109">
        <v>7</v>
      </c>
      <c r="N8" s="109">
        <v>5</v>
      </c>
      <c r="O8" s="109">
        <v>6</v>
      </c>
      <c r="P8" s="109">
        <v>6</v>
      </c>
      <c r="Q8" s="109">
        <v>4</v>
      </c>
      <c r="R8" s="109">
        <v>6</v>
      </c>
      <c r="S8" s="109">
        <v>10</v>
      </c>
      <c r="T8" s="109">
        <v>8</v>
      </c>
      <c r="U8" s="109">
        <v>8</v>
      </c>
    </row>
    <row r="9" spans="2:21" s="67" customFormat="1" ht="15.75" x14ac:dyDescent="0.25">
      <c r="B9" s="320">
        <v>4</v>
      </c>
      <c r="C9" s="317">
        <v>3</v>
      </c>
      <c r="D9" s="317">
        <v>17</v>
      </c>
      <c r="E9" s="260"/>
      <c r="F9" s="290">
        <v>5</v>
      </c>
      <c r="G9" s="290">
        <v>4</v>
      </c>
      <c r="H9" s="290">
        <v>5</v>
      </c>
      <c r="I9" s="290">
        <v>4</v>
      </c>
      <c r="J9" s="290">
        <v>6</v>
      </c>
      <c r="K9" s="290">
        <v>7</v>
      </c>
      <c r="L9" s="290">
        <v>6</v>
      </c>
      <c r="M9" s="290">
        <v>6</v>
      </c>
      <c r="N9" s="290">
        <v>5</v>
      </c>
      <c r="O9" s="290">
        <v>4</v>
      </c>
      <c r="P9" s="290">
        <v>4</v>
      </c>
      <c r="Q9" s="290">
        <v>4</v>
      </c>
      <c r="R9" s="290">
        <v>7</v>
      </c>
      <c r="S9" s="290">
        <v>5</v>
      </c>
      <c r="T9" s="290">
        <v>6</v>
      </c>
      <c r="U9" s="290">
        <v>4</v>
      </c>
    </row>
    <row r="10" spans="2:21" ht="15.75" x14ac:dyDescent="0.25">
      <c r="B10" s="319">
        <v>5</v>
      </c>
      <c r="C10" s="317">
        <v>4</v>
      </c>
      <c r="D10" s="317">
        <v>15</v>
      </c>
      <c r="E10" s="26"/>
      <c r="F10" s="109">
        <v>5</v>
      </c>
      <c r="G10" s="109">
        <v>6</v>
      </c>
      <c r="H10" s="109">
        <v>5</v>
      </c>
      <c r="I10" s="109">
        <v>4</v>
      </c>
      <c r="J10" s="109">
        <v>6</v>
      </c>
      <c r="K10" s="109">
        <v>6</v>
      </c>
      <c r="L10" s="109">
        <v>5</v>
      </c>
      <c r="M10" s="109">
        <v>6</v>
      </c>
      <c r="N10" s="109">
        <v>9</v>
      </c>
      <c r="O10" s="109">
        <v>6</v>
      </c>
      <c r="P10" s="109">
        <v>6</v>
      </c>
      <c r="Q10" s="109">
        <v>3</v>
      </c>
      <c r="R10" s="109">
        <v>6</v>
      </c>
      <c r="S10" s="109">
        <v>6</v>
      </c>
      <c r="T10" s="109">
        <v>6</v>
      </c>
      <c r="U10" s="109">
        <v>4</v>
      </c>
    </row>
    <row r="11" spans="2:21" s="67" customFormat="1" ht="15.75" x14ac:dyDescent="0.25">
      <c r="B11" s="320">
        <v>6</v>
      </c>
      <c r="C11" s="317">
        <v>4</v>
      </c>
      <c r="D11" s="317">
        <v>3</v>
      </c>
      <c r="E11" s="260"/>
      <c r="F11" s="290">
        <v>7</v>
      </c>
      <c r="G11" s="290">
        <v>10</v>
      </c>
      <c r="H11" s="290">
        <v>8</v>
      </c>
      <c r="I11" s="290">
        <v>8</v>
      </c>
      <c r="J11" s="290">
        <v>6</v>
      </c>
      <c r="K11" s="290">
        <v>8</v>
      </c>
      <c r="L11" s="290">
        <v>4</v>
      </c>
      <c r="M11" s="290">
        <v>5</v>
      </c>
      <c r="N11" s="290">
        <v>6</v>
      </c>
      <c r="O11" s="290">
        <v>10</v>
      </c>
      <c r="P11" s="290">
        <v>6</v>
      </c>
      <c r="Q11" s="290">
        <v>9</v>
      </c>
      <c r="R11" s="290">
        <v>5</v>
      </c>
      <c r="S11" s="290">
        <v>4</v>
      </c>
      <c r="T11" s="290">
        <v>5</v>
      </c>
      <c r="U11" s="290">
        <v>7</v>
      </c>
    </row>
    <row r="12" spans="2:21" ht="15.75" x14ac:dyDescent="0.25">
      <c r="B12" s="319">
        <v>7</v>
      </c>
      <c r="C12" s="317">
        <v>4</v>
      </c>
      <c r="D12" s="317">
        <v>1</v>
      </c>
      <c r="E12" s="26"/>
      <c r="F12" s="109">
        <v>9</v>
      </c>
      <c r="G12" s="109">
        <v>5</v>
      </c>
      <c r="H12" s="109">
        <v>7</v>
      </c>
      <c r="I12" s="109">
        <v>7</v>
      </c>
      <c r="J12" s="109">
        <v>8</v>
      </c>
      <c r="K12" s="109">
        <v>8</v>
      </c>
      <c r="L12" s="109">
        <v>8</v>
      </c>
      <c r="M12" s="109">
        <v>8</v>
      </c>
      <c r="N12" s="109">
        <v>5</v>
      </c>
      <c r="O12" s="109">
        <v>5</v>
      </c>
      <c r="P12" s="109">
        <v>9</v>
      </c>
      <c r="Q12" s="109">
        <v>5</v>
      </c>
      <c r="R12" s="109">
        <v>7</v>
      </c>
      <c r="S12" s="109">
        <v>7</v>
      </c>
      <c r="T12" s="109">
        <v>7</v>
      </c>
      <c r="U12" s="109">
        <v>8</v>
      </c>
    </row>
    <row r="13" spans="2:21" s="67" customFormat="1" ht="15.75" x14ac:dyDescent="0.25">
      <c r="B13" s="320">
        <v>8</v>
      </c>
      <c r="C13" s="317">
        <v>3</v>
      </c>
      <c r="D13" s="317">
        <v>13</v>
      </c>
      <c r="E13" s="260"/>
      <c r="F13" s="290">
        <v>4</v>
      </c>
      <c r="G13" s="290">
        <v>5</v>
      </c>
      <c r="H13" s="290">
        <v>5</v>
      </c>
      <c r="I13" s="290">
        <v>5</v>
      </c>
      <c r="J13" s="290">
        <v>4</v>
      </c>
      <c r="K13" s="290">
        <v>5</v>
      </c>
      <c r="L13" s="290">
        <v>3</v>
      </c>
      <c r="M13" s="290">
        <v>5</v>
      </c>
      <c r="N13" s="290">
        <v>5</v>
      </c>
      <c r="O13" s="290">
        <v>5</v>
      </c>
      <c r="P13" s="290">
        <v>6</v>
      </c>
      <c r="Q13" s="290">
        <v>3</v>
      </c>
      <c r="R13" s="290">
        <v>5</v>
      </c>
      <c r="S13" s="290">
        <v>5</v>
      </c>
      <c r="T13" s="290">
        <v>4</v>
      </c>
      <c r="U13" s="290">
        <v>4</v>
      </c>
    </row>
    <row r="14" spans="2:21" ht="15.75" x14ac:dyDescent="0.25">
      <c r="B14" s="319">
        <v>9</v>
      </c>
      <c r="C14" s="317">
        <v>4</v>
      </c>
      <c r="D14" s="317">
        <v>9</v>
      </c>
      <c r="E14" s="26"/>
      <c r="F14" s="109">
        <v>7</v>
      </c>
      <c r="G14" s="109">
        <v>10</v>
      </c>
      <c r="H14" s="109">
        <v>9</v>
      </c>
      <c r="I14" s="109">
        <v>7</v>
      </c>
      <c r="J14" s="109">
        <v>6</v>
      </c>
      <c r="K14" s="109">
        <v>8</v>
      </c>
      <c r="L14" s="109">
        <v>6</v>
      </c>
      <c r="M14" s="109">
        <v>8</v>
      </c>
      <c r="N14" s="109">
        <v>7</v>
      </c>
      <c r="O14" s="109">
        <v>10</v>
      </c>
      <c r="P14" s="109">
        <v>8</v>
      </c>
      <c r="Q14" s="109">
        <v>5</v>
      </c>
      <c r="R14" s="109">
        <v>8</v>
      </c>
      <c r="S14" s="109">
        <v>7</v>
      </c>
      <c r="T14" s="109">
        <v>8</v>
      </c>
      <c r="U14" s="109">
        <v>7</v>
      </c>
    </row>
    <row r="15" spans="2:21" ht="15.75" x14ac:dyDescent="0.25">
      <c r="B15" s="321" t="s">
        <v>1</v>
      </c>
      <c r="C15" s="317">
        <v>35</v>
      </c>
      <c r="D15" s="317" t="s">
        <v>8</v>
      </c>
      <c r="F15" s="110">
        <f t="shared" ref="F15:Q15" si="0">SUM(F6:F14)</f>
        <v>62</v>
      </c>
      <c r="G15" s="110">
        <f t="shared" si="0"/>
        <v>62</v>
      </c>
      <c r="H15" s="110">
        <f t="shared" si="0"/>
        <v>60</v>
      </c>
      <c r="I15" s="110">
        <f t="shared" si="0"/>
        <v>56</v>
      </c>
      <c r="J15" s="110">
        <f t="shared" si="0"/>
        <v>52</v>
      </c>
      <c r="K15" s="110">
        <f t="shared" si="0"/>
        <v>64</v>
      </c>
      <c r="L15" s="110">
        <f t="shared" si="0"/>
        <v>51</v>
      </c>
      <c r="M15" s="110">
        <f t="shared" si="0"/>
        <v>56</v>
      </c>
      <c r="N15" s="110">
        <f t="shared" si="0"/>
        <v>55</v>
      </c>
      <c r="O15" s="110">
        <f t="shared" si="0"/>
        <v>64</v>
      </c>
      <c r="P15" s="110">
        <f t="shared" si="0"/>
        <v>61</v>
      </c>
      <c r="Q15" s="110">
        <f t="shared" si="0"/>
        <v>47</v>
      </c>
      <c r="R15" s="110">
        <f t="shared" ref="R15:U15" si="1">SUM(R6:R14)</f>
        <v>57</v>
      </c>
      <c r="S15" s="110">
        <f t="shared" si="1"/>
        <v>57</v>
      </c>
      <c r="T15" s="110">
        <f t="shared" si="1"/>
        <v>57</v>
      </c>
      <c r="U15" s="110">
        <f t="shared" si="1"/>
        <v>56</v>
      </c>
    </row>
    <row r="16" spans="2:21" ht="15.75" x14ac:dyDescent="0.25">
      <c r="B16" s="319">
        <v>10</v>
      </c>
      <c r="C16" s="317">
        <v>4</v>
      </c>
      <c r="D16" s="317">
        <v>12</v>
      </c>
      <c r="E16" s="26"/>
      <c r="F16" s="109">
        <v>9</v>
      </c>
      <c r="G16" s="109">
        <v>8</v>
      </c>
      <c r="H16" s="109">
        <v>7</v>
      </c>
      <c r="I16" s="109">
        <v>7</v>
      </c>
      <c r="J16" s="109">
        <v>5</v>
      </c>
      <c r="K16" s="109">
        <v>8</v>
      </c>
      <c r="L16" s="109">
        <v>4</v>
      </c>
      <c r="M16" s="109">
        <v>5</v>
      </c>
      <c r="N16" s="109">
        <v>6</v>
      </c>
      <c r="O16" s="109">
        <v>7</v>
      </c>
      <c r="P16" s="109">
        <v>8</v>
      </c>
      <c r="Q16" s="109">
        <v>5</v>
      </c>
      <c r="R16" s="109">
        <v>6</v>
      </c>
      <c r="S16" s="109">
        <v>8</v>
      </c>
      <c r="T16" s="109">
        <v>7</v>
      </c>
      <c r="U16" s="109">
        <v>7</v>
      </c>
    </row>
    <row r="17" spans="2:21" s="67" customFormat="1" ht="15.75" x14ac:dyDescent="0.25">
      <c r="B17" s="320">
        <v>11</v>
      </c>
      <c r="C17" s="317">
        <v>5</v>
      </c>
      <c r="D17" s="317">
        <v>8</v>
      </c>
      <c r="E17" s="260"/>
      <c r="F17" s="290">
        <v>8</v>
      </c>
      <c r="G17" s="290">
        <v>8</v>
      </c>
      <c r="H17" s="290">
        <v>6</v>
      </c>
      <c r="I17" s="290">
        <v>7</v>
      </c>
      <c r="J17" s="290">
        <v>7</v>
      </c>
      <c r="K17" s="290">
        <v>10</v>
      </c>
      <c r="L17" s="290">
        <v>7</v>
      </c>
      <c r="M17" s="290">
        <v>5</v>
      </c>
      <c r="N17" s="290">
        <v>5</v>
      </c>
      <c r="O17" s="290">
        <v>7</v>
      </c>
      <c r="P17" s="290">
        <v>9</v>
      </c>
      <c r="Q17" s="290">
        <v>4</v>
      </c>
      <c r="R17" s="290">
        <v>10</v>
      </c>
      <c r="S17" s="290">
        <v>7</v>
      </c>
      <c r="T17" s="290">
        <v>6</v>
      </c>
      <c r="U17" s="290">
        <v>5</v>
      </c>
    </row>
    <row r="18" spans="2:21" ht="15.75" x14ac:dyDescent="0.25">
      <c r="B18" s="319">
        <v>12</v>
      </c>
      <c r="C18" s="317">
        <v>3</v>
      </c>
      <c r="D18" s="317">
        <v>18</v>
      </c>
      <c r="E18" s="26"/>
      <c r="F18" s="109">
        <v>5</v>
      </c>
      <c r="G18" s="109">
        <v>4</v>
      </c>
      <c r="H18" s="109">
        <v>5</v>
      </c>
      <c r="I18" s="109">
        <v>3</v>
      </c>
      <c r="J18" s="109">
        <v>4</v>
      </c>
      <c r="K18" s="109">
        <v>5</v>
      </c>
      <c r="L18" s="109">
        <v>5</v>
      </c>
      <c r="M18" s="109">
        <v>3</v>
      </c>
      <c r="N18" s="109">
        <v>3</v>
      </c>
      <c r="O18" s="109">
        <v>3</v>
      </c>
      <c r="P18" s="109">
        <v>4</v>
      </c>
      <c r="Q18" s="109">
        <v>6</v>
      </c>
      <c r="R18" s="109">
        <v>3</v>
      </c>
      <c r="S18" s="109">
        <v>3</v>
      </c>
      <c r="T18" s="109">
        <v>4</v>
      </c>
      <c r="U18" s="109">
        <v>4</v>
      </c>
    </row>
    <row r="19" spans="2:21" s="67" customFormat="1" ht="15.75" x14ac:dyDescent="0.25">
      <c r="B19" s="320">
        <v>13</v>
      </c>
      <c r="C19" s="317">
        <v>4</v>
      </c>
      <c r="D19" s="317">
        <v>4</v>
      </c>
      <c r="E19" s="260"/>
      <c r="F19" s="290">
        <v>8</v>
      </c>
      <c r="G19" s="290">
        <v>6</v>
      </c>
      <c r="H19" s="290">
        <v>8</v>
      </c>
      <c r="I19" s="290">
        <v>6</v>
      </c>
      <c r="J19" s="290">
        <v>7</v>
      </c>
      <c r="K19" s="290">
        <v>6</v>
      </c>
      <c r="L19" s="290">
        <v>5</v>
      </c>
      <c r="M19" s="290">
        <v>7</v>
      </c>
      <c r="N19" s="290">
        <v>5</v>
      </c>
      <c r="O19" s="290">
        <v>6</v>
      </c>
      <c r="P19" s="290">
        <v>7</v>
      </c>
      <c r="Q19" s="290">
        <v>5</v>
      </c>
      <c r="R19" s="290">
        <v>6</v>
      </c>
      <c r="S19" s="290">
        <v>7</v>
      </c>
      <c r="T19" s="290">
        <v>7</v>
      </c>
      <c r="U19" s="290">
        <v>7</v>
      </c>
    </row>
    <row r="20" spans="2:21" ht="15.75" x14ac:dyDescent="0.25">
      <c r="B20" s="319">
        <v>14</v>
      </c>
      <c r="C20" s="317">
        <v>4</v>
      </c>
      <c r="D20" s="317">
        <v>2</v>
      </c>
      <c r="E20" s="26"/>
      <c r="F20" s="109">
        <v>8</v>
      </c>
      <c r="G20" s="109">
        <v>8</v>
      </c>
      <c r="H20" s="109">
        <v>8</v>
      </c>
      <c r="I20" s="109">
        <v>8</v>
      </c>
      <c r="J20" s="109">
        <v>6</v>
      </c>
      <c r="K20" s="109">
        <v>8</v>
      </c>
      <c r="L20" s="109">
        <v>4</v>
      </c>
      <c r="M20" s="109">
        <v>6</v>
      </c>
      <c r="N20" s="109">
        <v>5</v>
      </c>
      <c r="O20" s="109">
        <v>8</v>
      </c>
      <c r="P20" s="109">
        <v>6</v>
      </c>
      <c r="Q20" s="109">
        <v>4</v>
      </c>
      <c r="R20" s="109">
        <v>7</v>
      </c>
      <c r="S20" s="109">
        <v>6</v>
      </c>
      <c r="T20" s="109">
        <v>6</v>
      </c>
      <c r="U20" s="109">
        <v>4</v>
      </c>
    </row>
    <row r="21" spans="2:21" s="67" customFormat="1" ht="15.75" x14ac:dyDescent="0.25">
      <c r="B21" s="320">
        <v>15</v>
      </c>
      <c r="C21" s="317">
        <v>5</v>
      </c>
      <c r="D21" s="317">
        <v>14</v>
      </c>
      <c r="E21" s="260"/>
      <c r="F21" s="290">
        <v>8</v>
      </c>
      <c r="G21" s="290">
        <v>8</v>
      </c>
      <c r="H21" s="290">
        <v>8</v>
      </c>
      <c r="I21" s="290">
        <v>7</v>
      </c>
      <c r="J21" s="290">
        <v>7</v>
      </c>
      <c r="K21" s="290">
        <v>8</v>
      </c>
      <c r="L21" s="290">
        <v>6</v>
      </c>
      <c r="M21" s="290">
        <v>7</v>
      </c>
      <c r="N21" s="290">
        <v>6</v>
      </c>
      <c r="O21" s="290">
        <v>7</v>
      </c>
      <c r="P21" s="290">
        <v>7</v>
      </c>
      <c r="Q21" s="290">
        <v>5</v>
      </c>
      <c r="R21" s="290">
        <v>7</v>
      </c>
      <c r="S21" s="290">
        <v>6</v>
      </c>
      <c r="T21" s="290">
        <v>7</v>
      </c>
      <c r="U21" s="290">
        <v>7</v>
      </c>
    </row>
    <row r="22" spans="2:21" ht="15.75" x14ac:dyDescent="0.25">
      <c r="B22" s="319">
        <v>16</v>
      </c>
      <c r="C22" s="317">
        <v>3</v>
      </c>
      <c r="D22" s="317">
        <v>16</v>
      </c>
      <c r="E22" s="26"/>
      <c r="F22" s="109">
        <v>4</v>
      </c>
      <c r="G22" s="109">
        <v>4</v>
      </c>
      <c r="H22" s="109">
        <v>5</v>
      </c>
      <c r="I22" s="109">
        <v>6</v>
      </c>
      <c r="J22" s="109">
        <v>5</v>
      </c>
      <c r="K22" s="109">
        <v>4</v>
      </c>
      <c r="L22" s="109">
        <v>5</v>
      </c>
      <c r="M22" s="109">
        <v>5</v>
      </c>
      <c r="N22" s="109">
        <v>4</v>
      </c>
      <c r="O22" s="109">
        <v>6</v>
      </c>
      <c r="P22" s="109">
        <v>5</v>
      </c>
      <c r="Q22" s="109">
        <v>4</v>
      </c>
      <c r="R22" s="109">
        <v>4</v>
      </c>
      <c r="S22" s="109">
        <v>6</v>
      </c>
      <c r="T22" s="109">
        <v>4</v>
      </c>
      <c r="U22" s="109">
        <v>3</v>
      </c>
    </row>
    <row r="23" spans="2:21" s="67" customFormat="1" ht="15.75" x14ac:dyDescent="0.25">
      <c r="B23" s="320">
        <v>17</v>
      </c>
      <c r="C23" s="317">
        <v>4</v>
      </c>
      <c r="D23" s="317">
        <v>6</v>
      </c>
      <c r="E23" s="260"/>
      <c r="F23" s="290">
        <v>8</v>
      </c>
      <c r="G23" s="290">
        <v>5</v>
      </c>
      <c r="H23" s="290">
        <v>6</v>
      </c>
      <c r="I23" s="290">
        <v>7</v>
      </c>
      <c r="J23" s="290">
        <v>6</v>
      </c>
      <c r="K23" s="290">
        <v>4</v>
      </c>
      <c r="L23" s="290">
        <v>7</v>
      </c>
      <c r="M23" s="290">
        <v>5</v>
      </c>
      <c r="N23" s="290">
        <v>5</v>
      </c>
      <c r="O23" s="290">
        <v>7</v>
      </c>
      <c r="P23" s="290">
        <v>5</v>
      </c>
      <c r="Q23" s="290">
        <v>5</v>
      </c>
      <c r="R23" s="290">
        <v>7</v>
      </c>
      <c r="S23" s="290">
        <v>7</v>
      </c>
      <c r="T23" s="290">
        <v>4</v>
      </c>
      <c r="U23" s="290">
        <v>5</v>
      </c>
    </row>
    <row r="24" spans="2:21" ht="15.75" x14ac:dyDescent="0.25">
      <c r="B24" s="319">
        <v>18</v>
      </c>
      <c r="C24" s="317">
        <v>4</v>
      </c>
      <c r="D24" s="317">
        <v>10</v>
      </c>
      <c r="E24" s="26"/>
      <c r="F24" s="109">
        <v>9</v>
      </c>
      <c r="G24" s="109">
        <v>8</v>
      </c>
      <c r="H24" s="109">
        <v>7</v>
      </c>
      <c r="I24" s="109">
        <v>10</v>
      </c>
      <c r="J24" s="109">
        <v>6</v>
      </c>
      <c r="K24" s="109">
        <v>6</v>
      </c>
      <c r="L24" s="109">
        <v>6</v>
      </c>
      <c r="M24" s="109">
        <v>6</v>
      </c>
      <c r="N24" s="109">
        <v>7</v>
      </c>
      <c r="O24" s="109">
        <v>10</v>
      </c>
      <c r="P24" s="109">
        <v>7</v>
      </c>
      <c r="Q24" s="109">
        <v>7</v>
      </c>
      <c r="R24" s="109">
        <v>8</v>
      </c>
      <c r="S24" s="109">
        <v>3</v>
      </c>
      <c r="T24" s="109">
        <v>7</v>
      </c>
      <c r="U24" s="109">
        <v>6</v>
      </c>
    </row>
    <row r="25" spans="2:21" ht="15.75" x14ac:dyDescent="0.25">
      <c r="B25" s="321" t="s">
        <v>2</v>
      </c>
      <c r="C25" s="317">
        <v>36</v>
      </c>
      <c r="D25" s="110"/>
      <c r="F25" s="101">
        <f t="shared" ref="F25:Q25" si="2">SUM(F16:F24)</f>
        <v>67</v>
      </c>
      <c r="G25" s="101">
        <f t="shared" si="2"/>
        <v>59</v>
      </c>
      <c r="H25" s="101">
        <f t="shared" si="2"/>
        <v>60</v>
      </c>
      <c r="I25" s="101">
        <f t="shared" si="2"/>
        <v>61</v>
      </c>
      <c r="J25" s="101">
        <f t="shared" si="2"/>
        <v>53</v>
      </c>
      <c r="K25" s="101">
        <f t="shared" si="2"/>
        <v>59</v>
      </c>
      <c r="L25" s="101">
        <f t="shared" si="2"/>
        <v>49</v>
      </c>
      <c r="M25" s="101">
        <f t="shared" si="2"/>
        <v>49</v>
      </c>
      <c r="N25" s="101">
        <f t="shared" si="2"/>
        <v>46</v>
      </c>
      <c r="O25" s="101">
        <f t="shared" si="2"/>
        <v>61</v>
      </c>
      <c r="P25" s="101">
        <f t="shared" si="2"/>
        <v>58</v>
      </c>
      <c r="Q25" s="101">
        <f t="shared" si="2"/>
        <v>45</v>
      </c>
      <c r="R25" s="101">
        <f t="shared" ref="R25:U25" si="3">SUM(R16:R24)</f>
        <v>58</v>
      </c>
      <c r="S25" s="101">
        <f t="shared" si="3"/>
        <v>53</v>
      </c>
      <c r="T25" s="101">
        <f t="shared" si="3"/>
        <v>52</v>
      </c>
      <c r="U25" s="101">
        <f t="shared" si="3"/>
        <v>48</v>
      </c>
    </row>
    <row r="26" spans="2:21" ht="15.75" x14ac:dyDescent="0.25">
      <c r="B26" s="319" t="s">
        <v>1</v>
      </c>
      <c r="C26" s="317">
        <v>35</v>
      </c>
      <c r="D26" s="108"/>
      <c r="F26" s="102">
        <f t="shared" ref="F26:Q26" si="4">F15</f>
        <v>62</v>
      </c>
      <c r="G26" s="102">
        <f t="shared" si="4"/>
        <v>62</v>
      </c>
      <c r="H26" s="102">
        <f t="shared" si="4"/>
        <v>60</v>
      </c>
      <c r="I26" s="102">
        <f t="shared" si="4"/>
        <v>56</v>
      </c>
      <c r="J26" s="102">
        <f t="shared" si="4"/>
        <v>52</v>
      </c>
      <c r="K26" s="102">
        <f t="shared" si="4"/>
        <v>64</v>
      </c>
      <c r="L26" s="102">
        <f t="shared" si="4"/>
        <v>51</v>
      </c>
      <c r="M26" s="102">
        <f t="shared" si="4"/>
        <v>56</v>
      </c>
      <c r="N26" s="102">
        <f t="shared" si="4"/>
        <v>55</v>
      </c>
      <c r="O26" s="102">
        <f t="shared" si="4"/>
        <v>64</v>
      </c>
      <c r="P26" s="102">
        <f t="shared" si="4"/>
        <v>61</v>
      </c>
      <c r="Q26" s="102">
        <f t="shared" si="4"/>
        <v>47</v>
      </c>
      <c r="R26" s="102">
        <f t="shared" ref="R26:U26" si="5">R15</f>
        <v>57</v>
      </c>
      <c r="S26" s="102">
        <f t="shared" si="5"/>
        <v>57</v>
      </c>
      <c r="T26" s="102">
        <f t="shared" si="5"/>
        <v>57</v>
      </c>
      <c r="U26" s="102">
        <f t="shared" si="5"/>
        <v>56</v>
      </c>
    </row>
    <row r="27" spans="2:21" ht="15.75" x14ac:dyDescent="0.25">
      <c r="B27" s="110" t="s">
        <v>3</v>
      </c>
      <c r="C27" s="317">
        <v>71</v>
      </c>
      <c r="D27" s="110"/>
      <c r="F27" s="101">
        <f t="shared" ref="F27:Q27" si="6">SUM(F25+F26)</f>
        <v>129</v>
      </c>
      <c r="G27" s="101">
        <f t="shared" si="6"/>
        <v>121</v>
      </c>
      <c r="H27" s="101">
        <f t="shared" si="6"/>
        <v>120</v>
      </c>
      <c r="I27" s="101">
        <f t="shared" si="6"/>
        <v>117</v>
      </c>
      <c r="J27" s="101">
        <f t="shared" si="6"/>
        <v>105</v>
      </c>
      <c r="K27" s="101">
        <f t="shared" si="6"/>
        <v>123</v>
      </c>
      <c r="L27" s="101">
        <f t="shared" si="6"/>
        <v>100</v>
      </c>
      <c r="M27" s="101">
        <f t="shared" si="6"/>
        <v>105</v>
      </c>
      <c r="N27" s="101">
        <f t="shared" si="6"/>
        <v>101</v>
      </c>
      <c r="O27" s="101">
        <f t="shared" si="6"/>
        <v>125</v>
      </c>
      <c r="P27" s="101">
        <f t="shared" si="6"/>
        <v>119</v>
      </c>
      <c r="Q27" s="101">
        <f t="shared" si="6"/>
        <v>92</v>
      </c>
      <c r="R27" s="101">
        <f t="shared" ref="R27:U27" si="7">SUM(R25+R26)</f>
        <v>115</v>
      </c>
      <c r="S27" s="101">
        <f t="shared" si="7"/>
        <v>110</v>
      </c>
      <c r="T27" s="101">
        <f t="shared" si="7"/>
        <v>109</v>
      </c>
      <c r="U27" s="101">
        <f t="shared" si="7"/>
        <v>104</v>
      </c>
    </row>
  </sheetData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123"/>
  <sheetViews>
    <sheetView topLeftCell="A45" zoomScale="67" zoomScaleNormal="67" workbookViewId="0">
      <selection activeCell="BI93" sqref="BI93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5" width="4.7109375" customWidth="1"/>
    <col min="16" max="16" width="1.7109375" customWidth="1"/>
    <col min="17" max="21" width="2.7109375" customWidth="1"/>
    <col min="22" max="22" width="6.7109375" customWidth="1"/>
    <col min="23" max="26" width="2.7109375" customWidth="1"/>
    <col min="27" max="27" width="6.5703125" customWidth="1"/>
    <col min="28" max="31" width="2.7109375" customWidth="1"/>
    <col min="32" max="32" width="6.5703125" customWidth="1"/>
    <col min="33" max="37" width="2.7109375" customWidth="1"/>
    <col min="38" max="38" width="6.5703125" customWidth="1"/>
    <col min="39" max="40" width="2.5703125" customWidth="1"/>
    <col min="41" max="46" width="5.7109375" customWidth="1"/>
    <col min="47" max="47" width="5.7109375" style="45" customWidth="1"/>
    <col min="48" max="56" width="5.7109375" customWidth="1"/>
    <col min="57" max="57" width="5.7109375" style="45" customWidth="1"/>
    <col min="58" max="61" width="5.7109375" customWidth="1"/>
    <col min="62" max="62" width="5.7109375" style="45" customWidth="1"/>
  </cols>
  <sheetData>
    <row r="1" spans="2:62" x14ac:dyDescent="0.25">
      <c r="Q1" s="7"/>
      <c r="R1" s="7"/>
      <c r="S1" s="7"/>
      <c r="T1" s="7"/>
      <c r="U1" t="s">
        <v>8</v>
      </c>
      <c r="AX1" s="42"/>
      <c r="AY1" s="7"/>
    </row>
    <row r="2" spans="2:62" x14ac:dyDescent="0.25">
      <c r="E2" s="42"/>
      <c r="F2" s="42"/>
      <c r="G2" s="42"/>
      <c r="H2" s="44"/>
      <c r="I2" s="42"/>
      <c r="J2" s="42"/>
      <c r="K2" s="82" t="str">
        <f>INFO!B3</f>
        <v>Steve</v>
      </c>
      <c r="L2" s="82" t="str">
        <f>INFO!B3</f>
        <v>Steve</v>
      </c>
      <c r="M2" s="82" t="str">
        <f>INFO!C3</f>
        <v>Jeff</v>
      </c>
      <c r="N2" s="393" t="str">
        <f>INFO!D3</f>
        <v>Mike</v>
      </c>
      <c r="O2" s="393" t="str">
        <f>INFO!E3</f>
        <v>Derek</v>
      </c>
      <c r="P2" s="7"/>
      <c r="Q2" s="7"/>
      <c r="R2" s="172" t="s">
        <v>13</v>
      </c>
      <c r="S2" s="7"/>
      <c r="T2" s="7"/>
      <c r="U2" s="7"/>
      <c r="AL2" t="s">
        <v>8</v>
      </c>
      <c r="AP2" s="22"/>
      <c r="AQ2" s="26" t="s">
        <v>11</v>
      </c>
      <c r="AR2" s="26"/>
      <c r="AS2" s="26"/>
      <c r="AT2" s="26"/>
      <c r="AU2" s="26"/>
      <c r="AV2" s="26"/>
      <c r="AW2" s="26"/>
      <c r="AX2" s="26"/>
      <c r="AY2" s="26"/>
      <c r="BA2" s="82" t="str">
        <f>INFO!B3</f>
        <v>Steve</v>
      </c>
      <c r="BB2" s="82" t="str">
        <f>INFO!C3</f>
        <v>Jeff</v>
      </c>
      <c r="BC2" s="393" t="str">
        <f>INFO!D3</f>
        <v>Mike</v>
      </c>
      <c r="BD2" s="393" t="str">
        <f>INFO!E3</f>
        <v>Derek</v>
      </c>
    </row>
    <row r="3" spans="2:62" x14ac:dyDescent="0.25">
      <c r="E3" s="42"/>
      <c r="F3" s="42"/>
      <c r="G3" s="42"/>
      <c r="H3" s="44"/>
      <c r="I3" s="42"/>
      <c r="J3" s="42"/>
      <c r="K3" s="116">
        <f>INFO!B4</f>
        <v>40</v>
      </c>
      <c r="L3" s="116">
        <f>INFO!B4</f>
        <v>40</v>
      </c>
      <c r="M3" s="116">
        <f>INFO!C4</f>
        <v>22</v>
      </c>
      <c r="N3" s="116">
        <f>INFO!D4</f>
        <v>22</v>
      </c>
      <c r="O3" s="116">
        <f>INFO!E4</f>
        <v>28</v>
      </c>
      <c r="P3" s="7"/>
      <c r="R3" s="42" t="s">
        <v>14</v>
      </c>
      <c r="AK3" t="s">
        <v>27</v>
      </c>
      <c r="AO3" s="43" t="s">
        <v>8</v>
      </c>
      <c r="AP3" s="22"/>
      <c r="AQ3" s="26" t="s">
        <v>12</v>
      </c>
      <c r="AR3" s="26"/>
      <c r="AS3" s="26"/>
      <c r="AT3" s="26"/>
      <c r="AU3" s="26"/>
      <c r="AV3" s="26"/>
      <c r="AW3" s="26"/>
      <c r="AX3" s="26"/>
      <c r="AY3" s="26"/>
      <c r="AZ3" s="42"/>
      <c r="BA3" s="117">
        <f>(L30-C7)</f>
        <v>37</v>
      </c>
      <c r="BB3" s="117">
        <f>M30-C7</f>
        <v>30</v>
      </c>
      <c r="BC3" s="117">
        <f>(N30-C7)</f>
        <v>33</v>
      </c>
      <c r="BD3" s="117">
        <f>(O30-C7)</f>
        <v>30</v>
      </c>
      <c r="BH3" t="s">
        <v>8</v>
      </c>
    </row>
    <row r="4" spans="2:62" x14ac:dyDescent="0.25">
      <c r="B4" t="s">
        <v>8</v>
      </c>
      <c r="F4" t="s">
        <v>8</v>
      </c>
      <c r="I4" t="s">
        <v>8</v>
      </c>
      <c r="M4" s="11" t="s">
        <v>8</v>
      </c>
      <c r="N4" s="11"/>
      <c r="AO4" t="s">
        <v>8</v>
      </c>
      <c r="BA4">
        <f>BA3-K3</f>
        <v>-3</v>
      </c>
      <c r="BB4">
        <f>BB3-M3</f>
        <v>8</v>
      </c>
      <c r="BC4">
        <f>BC3-N3</f>
        <v>11</v>
      </c>
      <c r="BD4">
        <f>BD3-O3</f>
        <v>2</v>
      </c>
    </row>
    <row r="5" spans="2:62" x14ac:dyDescent="0.25">
      <c r="B5" t="s">
        <v>8</v>
      </c>
      <c r="AO5" s="24" t="s">
        <v>10</v>
      </c>
      <c r="AP5" s="26"/>
      <c r="AT5" s="22"/>
      <c r="AV5" s="22"/>
      <c r="AW5" s="22" t="s">
        <v>8</v>
      </c>
      <c r="AX5" s="22"/>
      <c r="AY5" s="22"/>
      <c r="AZ5" s="22"/>
      <c r="BA5" s="22"/>
      <c r="BB5" s="22"/>
      <c r="BC5" s="22"/>
      <c r="BD5" s="22"/>
      <c r="BF5" s="22"/>
      <c r="BG5" s="22"/>
      <c r="BH5" s="22"/>
      <c r="BI5" s="22"/>
    </row>
    <row r="6" spans="2:62" x14ac:dyDescent="0.25">
      <c r="B6" s="27" t="s">
        <v>4</v>
      </c>
      <c r="C6" s="28" t="s">
        <v>7</v>
      </c>
      <c r="D6" s="51"/>
      <c r="E6" s="62"/>
      <c r="F6" s="689" t="s">
        <v>6</v>
      </c>
      <c r="G6" s="690"/>
      <c r="H6" s="690"/>
      <c r="I6" s="690"/>
      <c r="J6" s="10"/>
      <c r="K6" s="17" t="s">
        <v>29</v>
      </c>
      <c r="L6" s="17"/>
      <c r="M6" s="17"/>
      <c r="N6" s="17"/>
      <c r="O6" s="17"/>
      <c r="P6" s="18"/>
      <c r="Q6" s="10"/>
      <c r="R6" s="18"/>
      <c r="S6" s="18"/>
      <c r="T6" s="18"/>
      <c r="U6" s="10"/>
      <c r="V6" s="10"/>
      <c r="W6" s="10"/>
      <c r="X6" s="18" t="s">
        <v>25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2"/>
      <c r="AO6" s="691" t="s">
        <v>24</v>
      </c>
      <c r="AP6" s="691"/>
      <c r="AQ6" s="691"/>
      <c r="AR6" s="691"/>
      <c r="AS6" s="691"/>
      <c r="AT6" s="691"/>
      <c r="AU6" s="691"/>
      <c r="AV6" s="691"/>
      <c r="AW6" s="691"/>
      <c r="AX6" s="691"/>
      <c r="AY6" s="691"/>
      <c r="BH6" t="s">
        <v>8</v>
      </c>
    </row>
    <row r="7" spans="2:62" ht="18.75" x14ac:dyDescent="0.3">
      <c r="B7" s="52">
        <f>'DAY 1 INPUT'!B4</f>
        <v>71</v>
      </c>
      <c r="C7" s="53">
        <f>'DAY 1 INPUT'!C4</f>
        <v>71</v>
      </c>
      <c r="D7" s="54" t="s">
        <v>8</v>
      </c>
      <c r="E7" s="63"/>
      <c r="F7" s="64" t="s">
        <v>8</v>
      </c>
      <c r="G7" s="13"/>
      <c r="H7" s="13"/>
      <c r="I7" s="13"/>
      <c r="J7" s="61"/>
      <c r="K7" s="9" t="s">
        <v>30</v>
      </c>
      <c r="L7" s="9"/>
      <c r="M7" s="20"/>
      <c r="N7" s="20"/>
      <c r="O7" s="20"/>
      <c r="P7" s="9"/>
      <c r="R7" s="19"/>
      <c r="S7" s="19"/>
      <c r="T7" s="19"/>
      <c r="V7" s="19" t="s">
        <v>26</v>
      </c>
      <c r="W7" s="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56"/>
      <c r="AM7" t="s">
        <v>8</v>
      </c>
      <c r="AP7" t="s">
        <v>8</v>
      </c>
      <c r="AR7" t="s">
        <v>47</v>
      </c>
      <c r="AS7" t="s">
        <v>47</v>
      </c>
    </row>
    <row r="8" spans="2:62" s="67" customFormat="1" x14ac:dyDescent="0.25">
      <c r="B8" s="326" t="s">
        <v>0</v>
      </c>
      <c r="C8" s="326" t="s">
        <v>4</v>
      </c>
      <c r="D8" s="327" t="s">
        <v>28</v>
      </c>
      <c r="E8" s="74"/>
      <c r="F8" s="82" t="str">
        <f>K2</f>
        <v>Steve</v>
      </c>
      <c r="G8" s="82" t="str">
        <f>M2</f>
        <v>Jeff</v>
      </c>
      <c r="H8" s="393" t="str">
        <f>N2</f>
        <v>Mike</v>
      </c>
      <c r="I8" s="393" t="str">
        <f>O2</f>
        <v>Derek</v>
      </c>
      <c r="J8" s="74"/>
      <c r="L8" s="82" t="str">
        <f>K2</f>
        <v>Steve</v>
      </c>
      <c r="M8" s="82" t="str">
        <f>M2</f>
        <v>Jeff</v>
      </c>
      <c r="N8" s="393" t="str">
        <f>N2</f>
        <v>Mike</v>
      </c>
      <c r="O8" s="393" t="str">
        <f>O2</f>
        <v>Derek</v>
      </c>
      <c r="P8" s="154"/>
      <c r="Q8" s="328" t="str">
        <f>K2</f>
        <v>Steve</v>
      </c>
      <c r="R8" s="329"/>
      <c r="S8" s="329"/>
      <c r="T8" s="329"/>
      <c r="U8" s="329" t="s">
        <v>8</v>
      </c>
      <c r="V8" s="330" t="s">
        <v>8</v>
      </c>
      <c r="W8" s="155" t="str">
        <f>M2</f>
        <v>Jeff</v>
      </c>
      <c r="X8" s="329"/>
      <c r="Y8" s="329"/>
      <c r="Z8" s="329"/>
      <c r="AA8" s="330"/>
      <c r="AB8" s="328" t="str">
        <f>N2</f>
        <v>Mike</v>
      </c>
      <c r="AC8" s="329"/>
      <c r="AD8" s="329"/>
      <c r="AE8" s="329"/>
      <c r="AF8" s="330"/>
      <c r="AG8" s="694" t="str">
        <f>O2</f>
        <v>Derek</v>
      </c>
      <c r="AH8" s="695"/>
      <c r="AI8" s="695"/>
      <c r="AJ8" s="695"/>
      <c r="AK8" s="695"/>
      <c r="AL8" s="330"/>
      <c r="AM8" s="67" t="s">
        <v>8</v>
      </c>
      <c r="AO8" s="83" t="str">
        <f>K2</f>
        <v>Steve</v>
      </c>
      <c r="AP8" s="84"/>
      <c r="AQ8" s="84"/>
      <c r="AR8" s="84"/>
      <c r="AS8" s="84"/>
      <c r="AT8" s="85"/>
      <c r="AU8" s="126"/>
      <c r="AV8" s="86" t="str">
        <f>M2</f>
        <v>Jeff</v>
      </c>
      <c r="AW8" s="84"/>
      <c r="AX8" s="84"/>
      <c r="AY8" s="85"/>
      <c r="AZ8" s="74"/>
      <c r="BA8" s="412" t="str">
        <f>N2</f>
        <v>Mike</v>
      </c>
      <c r="BB8" s="413"/>
      <c r="BC8" s="413"/>
      <c r="BD8" s="414"/>
      <c r="BE8" s="131"/>
      <c r="BF8" s="412" t="str">
        <f>O2</f>
        <v>Derek</v>
      </c>
      <c r="BG8" s="413"/>
      <c r="BH8" s="413"/>
      <c r="BI8" s="414"/>
      <c r="BJ8" s="126"/>
    </row>
    <row r="9" spans="2:62" x14ac:dyDescent="0.25">
      <c r="B9" s="29">
        <v>1</v>
      </c>
      <c r="C9" s="29">
        <f>'DAY 1 INPUT'!C6</f>
        <v>4</v>
      </c>
      <c r="D9" s="30">
        <f>'DAY 1 INPUT'!D6</f>
        <v>11</v>
      </c>
      <c r="E9" s="2"/>
      <c r="F9" s="99">
        <f>'DAY 1 INPUT'!F6</f>
        <v>6</v>
      </c>
      <c r="G9" s="99">
        <f>'DAY 1 INPUT'!G6</f>
        <v>10</v>
      </c>
      <c r="H9" s="99">
        <f>'DAY 1 INPUT'!H6</f>
        <v>7</v>
      </c>
      <c r="I9" s="99">
        <f>'DAY 1 INPUT'!I6</f>
        <v>5</v>
      </c>
      <c r="J9" s="2"/>
      <c r="K9" s="541">
        <f t="shared" ref="K9:K17" si="0">IF(F9-C9 &gt;2,C9+2,F9)</f>
        <v>6</v>
      </c>
      <c r="L9" s="31">
        <f>K9</f>
        <v>6</v>
      </c>
      <c r="M9" s="31">
        <f t="shared" ref="M9:M17" si="1">IF(G9-C9 &gt;2,C9+2,G9)</f>
        <v>6</v>
      </c>
      <c r="N9" s="31">
        <f t="shared" ref="N9:N17" si="2">IF(H9-C9 &gt;2,C9+2,H9)</f>
        <v>6</v>
      </c>
      <c r="O9" s="31">
        <f t="shared" ref="O9:O17" si="3">IF(I9-C9 &gt;2,C9+2,I9)</f>
        <v>5</v>
      </c>
      <c r="P9" s="9"/>
      <c r="Q9" s="33">
        <f>IF(K3=D9,1,0)</f>
        <v>0</v>
      </c>
      <c r="R9" s="33">
        <f>IF(K3&gt;D9,1,0)</f>
        <v>1</v>
      </c>
      <c r="S9" s="33">
        <f>IF(K3&gt;D9+17.9,1,0)</f>
        <v>1</v>
      </c>
      <c r="T9" s="123">
        <f>IF(K3&gt;D9+35.9,1,0)</f>
        <v>0</v>
      </c>
      <c r="U9" s="33">
        <f t="shared" ref="U9:U17" si="4">SUM(Q9:T9)+C9</f>
        <v>6</v>
      </c>
      <c r="V9" s="159">
        <f t="shared" ref="V9:V17" si="5">(F9-U9)+C9</f>
        <v>4</v>
      </c>
      <c r="W9" s="33">
        <f>IF(M3=D9,1,0)</f>
        <v>0</v>
      </c>
      <c r="X9" s="33">
        <f>IF(M3&gt;D9,1,0)</f>
        <v>1</v>
      </c>
      <c r="Y9" s="33">
        <f>IF(M3&gt;D9+17.9,1,0)</f>
        <v>0</v>
      </c>
      <c r="Z9" s="33">
        <f t="shared" ref="Z9:Z17" si="6">SUM(W9:Y9)+C9</f>
        <v>5</v>
      </c>
      <c r="AA9" s="159">
        <f t="shared" ref="AA9:AA17" si="7">(G9-Z9)+C9</f>
        <v>9</v>
      </c>
      <c r="AB9" s="33">
        <f>IF(N3=D9,1,0)</f>
        <v>0</v>
      </c>
      <c r="AC9" s="33">
        <f>IF(N3&gt;D9,1,0)</f>
        <v>1</v>
      </c>
      <c r="AD9" s="33">
        <f>IF(N3&gt;D9+17.9,1,0)</f>
        <v>0</v>
      </c>
      <c r="AE9" s="33">
        <f t="shared" ref="AE9:AE17" si="8">SUM(AB9:AD9)+C9</f>
        <v>5</v>
      </c>
      <c r="AF9" s="159">
        <f t="shared" ref="AF9:AF17" si="9">(H9-AE9)+C9</f>
        <v>6</v>
      </c>
      <c r="AG9" s="33">
        <f>IF(O3=D9,1,0)</f>
        <v>0</v>
      </c>
      <c r="AH9" s="33">
        <f>IF(O3&gt;D9,1,0)</f>
        <v>1</v>
      </c>
      <c r="AI9" s="33">
        <f>IF(O3&gt;D9+17.9,1,0)</f>
        <v>0</v>
      </c>
      <c r="AJ9" s="123">
        <f>IF(O3&gt;D9+35.9,1,0)</f>
        <v>0</v>
      </c>
      <c r="AK9" s="33">
        <f t="shared" ref="AK9:AK17" si="10">SUM(AG9:AJ9)+C9</f>
        <v>5</v>
      </c>
      <c r="AL9" s="159">
        <f t="shared" ref="AL9:AL17" si="11">(I9-AK9)+C9</f>
        <v>4</v>
      </c>
      <c r="AM9" s="2" t="s">
        <v>8</v>
      </c>
      <c r="AN9" s="2" t="s">
        <v>8</v>
      </c>
      <c r="AO9" s="31">
        <f xml:space="preserve"> IF( K3-D9&lt;0,-1,0)</f>
        <v>0</v>
      </c>
      <c r="AP9" s="31">
        <f xml:space="preserve"> IF(K3-D9&gt;17.9,C9+2,C9+1)</f>
        <v>6</v>
      </c>
      <c r="AQ9" s="31">
        <f t="shared" ref="AQ9:AQ17" si="12">(AP9+2)-F9</f>
        <v>2</v>
      </c>
      <c r="AR9" s="123">
        <f t="shared" ref="AR9:AR17" si="13">IF(D9&lt;3,1,0)</f>
        <v>0</v>
      </c>
      <c r="AS9" s="123">
        <f t="shared" ref="AS9:AS17" si="14">IF(AQ9+AR9&gt;0,AQ9+AR9,0)</f>
        <v>2</v>
      </c>
      <c r="AT9" s="31">
        <f t="shared" ref="AT9:AT17" si="15" xml:space="preserve"> IF(AS9&lt;0, 0, AS9+AO9)</f>
        <v>2</v>
      </c>
      <c r="AU9" s="46">
        <f t="shared" ref="AU9:AU17" si="16">IF(AT9&lt;0,0,AT9)</f>
        <v>2</v>
      </c>
      <c r="AV9" s="31">
        <f xml:space="preserve"> IF( M3-D9&lt;0,-1,0)</f>
        <v>0</v>
      </c>
      <c r="AW9" s="31">
        <f xml:space="preserve"> IF(M3-D9&gt;17.9,C9+2,C9+1)</f>
        <v>5</v>
      </c>
      <c r="AX9" s="31">
        <f t="shared" ref="AX9:AX17" si="17">(AW9+2)-G9</f>
        <v>-3</v>
      </c>
      <c r="AY9" s="31">
        <f t="shared" ref="AY9:AY17" si="18" xml:space="preserve"> IF(AX9&lt;0, 0, AX9+AV9)</f>
        <v>0</v>
      </c>
      <c r="AZ9" s="46">
        <f t="shared" ref="AZ9:AZ17" si="19">IF(AY9&lt;0,0,AY9)</f>
        <v>0</v>
      </c>
      <c r="BA9" s="31">
        <f xml:space="preserve"> IF( N3-D9&lt;0,-1,0)</f>
        <v>0</v>
      </c>
      <c r="BB9" s="31">
        <f xml:space="preserve"> IF(N3-D9&gt;17.9,C9+2,C9+1)</f>
        <v>5</v>
      </c>
      <c r="BC9" s="31">
        <f t="shared" ref="BC9:BC17" si="20">(BB9+2)-H9</f>
        <v>0</v>
      </c>
      <c r="BD9" s="31">
        <f t="shared" ref="BD9:BD17" si="21">IF(BC9&lt;0,0,BC9+BA9)</f>
        <v>0</v>
      </c>
      <c r="BE9" s="46">
        <f t="shared" ref="BE9:BE17" si="22">IF(BD9&lt;0,0,BD9)</f>
        <v>0</v>
      </c>
      <c r="BF9" s="31">
        <f xml:space="preserve"> IF( O3-D9&lt;0,-1,0)</f>
        <v>0</v>
      </c>
      <c r="BG9" s="31">
        <f xml:space="preserve"> IF(O3-D9&gt;17.9,C9+2,C9+1)</f>
        <v>5</v>
      </c>
      <c r="BH9" s="31">
        <f t="shared" ref="BH9:BH17" si="23">(BG9+2)-I9</f>
        <v>2</v>
      </c>
      <c r="BI9" s="31">
        <f t="shared" ref="BI9:BI17" si="24">IF(BH9&lt;0,0,BH9+BF9)</f>
        <v>2</v>
      </c>
      <c r="BJ9" s="46">
        <f t="shared" ref="BJ9:BJ17" si="25">IF(BI9&lt;0,0,BI9)</f>
        <v>2</v>
      </c>
    </row>
    <row r="10" spans="2:62" s="67" customFormat="1" x14ac:dyDescent="0.25">
      <c r="B10" s="118">
        <v>2</v>
      </c>
      <c r="C10" s="118">
        <f>'DAY 1 INPUT'!C7</f>
        <v>5</v>
      </c>
      <c r="D10" s="119">
        <f>'DAY 1 INPUT'!D7</f>
        <v>7</v>
      </c>
      <c r="E10" s="74"/>
      <c r="F10" s="120">
        <f>'DAY 1 INPUT'!F7</f>
        <v>10</v>
      </c>
      <c r="G10" s="120">
        <f>'DAY 1 INPUT'!G7</f>
        <v>7</v>
      </c>
      <c r="H10" s="120">
        <f>'DAY 1 INPUT'!H7</f>
        <v>6</v>
      </c>
      <c r="I10" s="120">
        <f>'DAY 1 INPUT'!I7</f>
        <v>9</v>
      </c>
      <c r="J10" s="74"/>
      <c r="K10" s="541">
        <f t="shared" si="0"/>
        <v>7</v>
      </c>
      <c r="L10" s="31">
        <f t="shared" ref="L10:L13" si="26">K10</f>
        <v>7</v>
      </c>
      <c r="M10" s="72">
        <f t="shared" si="1"/>
        <v>7</v>
      </c>
      <c r="N10" s="72">
        <f t="shared" si="2"/>
        <v>6</v>
      </c>
      <c r="O10" s="72">
        <f t="shared" si="3"/>
        <v>7</v>
      </c>
      <c r="P10" s="154"/>
      <c r="Q10" s="155">
        <f>IF(K3=D10,1,0)</f>
        <v>0</v>
      </c>
      <c r="R10" s="155">
        <f>IF(K3&gt;D10,1,0)</f>
        <v>1</v>
      </c>
      <c r="S10" s="155">
        <f>IF(K3&gt;D10+17.9,1,0)</f>
        <v>1</v>
      </c>
      <c r="T10" s="156">
        <f>IF(K3&gt;D10+35.9,1,0)</f>
        <v>0</v>
      </c>
      <c r="U10" s="155">
        <f t="shared" si="4"/>
        <v>7</v>
      </c>
      <c r="V10" s="157">
        <f t="shared" si="5"/>
        <v>8</v>
      </c>
      <c r="W10" s="155">
        <f>IF(M3=D10,1,0)</f>
        <v>0</v>
      </c>
      <c r="X10" s="155">
        <f>IF(M3&gt;D10,1,0)</f>
        <v>1</v>
      </c>
      <c r="Y10" s="155">
        <f>IF(M3&gt;D10+17.9,1,0)</f>
        <v>0</v>
      </c>
      <c r="Z10" s="155">
        <f t="shared" si="6"/>
        <v>6</v>
      </c>
      <c r="AA10" s="157">
        <f t="shared" si="7"/>
        <v>6</v>
      </c>
      <c r="AB10" s="155">
        <f>IF(N3=D10,1,0)</f>
        <v>0</v>
      </c>
      <c r="AC10" s="155">
        <f>IF(N3&gt;D10,1,0)</f>
        <v>1</v>
      </c>
      <c r="AD10" s="155">
        <f>IF(N3&gt;D10+17.9,1,0)</f>
        <v>0</v>
      </c>
      <c r="AE10" s="155">
        <f t="shared" si="8"/>
        <v>6</v>
      </c>
      <c r="AF10" s="157">
        <f t="shared" si="9"/>
        <v>5</v>
      </c>
      <c r="AG10" s="155">
        <f>IF(O3=D10,1,0)</f>
        <v>0</v>
      </c>
      <c r="AH10" s="155">
        <f>IF(O3&gt;D10,1,0)</f>
        <v>1</v>
      </c>
      <c r="AI10" s="155">
        <f>IF(O3&gt;D10+17.9,1,0)</f>
        <v>1</v>
      </c>
      <c r="AJ10" s="156">
        <f>IF(O3&gt;D10+35.9,1,0)</f>
        <v>0</v>
      </c>
      <c r="AK10" s="155">
        <f t="shared" si="10"/>
        <v>7</v>
      </c>
      <c r="AL10" s="157">
        <f t="shared" si="11"/>
        <v>7</v>
      </c>
      <c r="AM10" s="75" t="s">
        <v>8</v>
      </c>
      <c r="AN10" s="75"/>
      <c r="AO10" s="72">
        <f xml:space="preserve"> IF( K3-D10&lt;0,-1,0)</f>
        <v>0</v>
      </c>
      <c r="AP10" s="72">
        <f xml:space="preserve"> IF(K3-D10&gt;17.9,C10+2,C10+1)</f>
        <v>7</v>
      </c>
      <c r="AQ10" s="72">
        <f t="shared" si="12"/>
        <v>-1</v>
      </c>
      <c r="AR10" s="156">
        <f t="shared" si="13"/>
        <v>0</v>
      </c>
      <c r="AS10" s="156">
        <f t="shared" si="14"/>
        <v>0</v>
      </c>
      <c r="AT10" s="72">
        <f t="shared" si="15"/>
        <v>0</v>
      </c>
      <c r="AU10" s="158">
        <f t="shared" si="16"/>
        <v>0</v>
      </c>
      <c r="AV10" s="72">
        <f xml:space="preserve"> IF( M3-D10&lt;0,-1,0)</f>
        <v>0</v>
      </c>
      <c r="AW10" s="72">
        <f xml:space="preserve"> IF(M3-D10&gt;17.9,C10+2,C10+1)</f>
        <v>6</v>
      </c>
      <c r="AX10" s="72">
        <f t="shared" si="17"/>
        <v>1</v>
      </c>
      <c r="AY10" s="72">
        <f t="shared" si="18"/>
        <v>1</v>
      </c>
      <c r="AZ10" s="158">
        <f t="shared" si="19"/>
        <v>1</v>
      </c>
      <c r="BA10" s="72">
        <f xml:space="preserve"> IF( N3-D10&lt;0,-1,0)</f>
        <v>0</v>
      </c>
      <c r="BB10" s="72">
        <f xml:space="preserve"> IF(N3-D10&gt;17.9,C10+2,C10+1)</f>
        <v>6</v>
      </c>
      <c r="BC10" s="72">
        <f t="shared" si="20"/>
        <v>2</v>
      </c>
      <c r="BD10" s="72">
        <f t="shared" si="21"/>
        <v>2</v>
      </c>
      <c r="BE10" s="158">
        <f t="shared" si="22"/>
        <v>2</v>
      </c>
      <c r="BF10" s="72">
        <f xml:space="preserve"> IF( O3-D10&lt;0,-1,0)</f>
        <v>0</v>
      </c>
      <c r="BG10" s="72">
        <f xml:space="preserve"> IF(O3-D10&gt;17.9,C10+2,C10+1)</f>
        <v>7</v>
      </c>
      <c r="BH10" s="72">
        <f t="shared" si="23"/>
        <v>0</v>
      </c>
      <c r="BI10" s="72">
        <f t="shared" si="24"/>
        <v>0</v>
      </c>
      <c r="BJ10" s="158">
        <f t="shared" si="25"/>
        <v>0</v>
      </c>
    </row>
    <row r="11" spans="2:62" x14ac:dyDescent="0.25">
      <c r="B11" s="29">
        <v>3</v>
      </c>
      <c r="C11" s="29">
        <f>'DAY 1 INPUT'!C8</f>
        <v>4</v>
      </c>
      <c r="D11" s="30">
        <f>'DAY 1 INPUT'!D8</f>
        <v>5</v>
      </c>
      <c r="E11" s="2"/>
      <c r="F11" s="99">
        <f>'DAY 1 INPUT'!F8</f>
        <v>9</v>
      </c>
      <c r="G11" s="99">
        <f>'DAY 1 INPUT'!G8</f>
        <v>5</v>
      </c>
      <c r="H11" s="99">
        <f>'DAY 1 INPUT'!H8</f>
        <v>8</v>
      </c>
      <c r="I11" s="99">
        <f>'DAY 1 INPUT'!I8</f>
        <v>7</v>
      </c>
      <c r="J11" s="2"/>
      <c r="K11" s="541">
        <f t="shared" si="0"/>
        <v>6</v>
      </c>
      <c r="L11" s="31">
        <f t="shared" si="26"/>
        <v>6</v>
      </c>
      <c r="M11" s="31">
        <f t="shared" si="1"/>
        <v>5</v>
      </c>
      <c r="N11" s="31">
        <f t="shared" si="2"/>
        <v>6</v>
      </c>
      <c r="O11" s="31">
        <f t="shared" si="3"/>
        <v>6</v>
      </c>
      <c r="P11" s="9"/>
      <c r="Q11" s="33">
        <f>IF(K3=D11,1,0)</f>
        <v>0</v>
      </c>
      <c r="R11" s="33">
        <f>IF(K3&gt;D11,1,0)</f>
        <v>1</v>
      </c>
      <c r="S11" s="33">
        <f>IF(K3&gt;D11+17.9,1,0)</f>
        <v>1</v>
      </c>
      <c r="T11" s="123">
        <f>IF(K3&gt;D11+35.9,1,0)</f>
        <v>0</v>
      </c>
      <c r="U11" s="33">
        <f t="shared" si="4"/>
        <v>6</v>
      </c>
      <c r="V11" s="159">
        <f t="shared" si="5"/>
        <v>7</v>
      </c>
      <c r="W11" s="33">
        <f>IF(M3=D11,1,0)</f>
        <v>0</v>
      </c>
      <c r="X11" s="33">
        <f>IF(M3&gt;D11,1,0)</f>
        <v>1</v>
      </c>
      <c r="Y11" s="33">
        <f>IF(M3&gt;D11+17.9,1,0)</f>
        <v>0</v>
      </c>
      <c r="Z11" s="33">
        <f t="shared" si="6"/>
        <v>5</v>
      </c>
      <c r="AA11" s="159">
        <f t="shared" si="7"/>
        <v>4</v>
      </c>
      <c r="AB11" s="33">
        <f>IF(N3=D11,1,0)</f>
        <v>0</v>
      </c>
      <c r="AC11" s="33">
        <f>IF(N3&gt;D11,1,0)</f>
        <v>1</v>
      </c>
      <c r="AD11" s="33">
        <f>IF(N3&gt;D11+17.9,1,0)</f>
        <v>0</v>
      </c>
      <c r="AE11" s="33">
        <f t="shared" si="8"/>
        <v>5</v>
      </c>
      <c r="AF11" s="159">
        <f t="shared" si="9"/>
        <v>7</v>
      </c>
      <c r="AG11" s="33">
        <f>IF(O3=D11,1,0)</f>
        <v>0</v>
      </c>
      <c r="AH11" s="33">
        <f>IF(O3&gt;D11,1,0)</f>
        <v>1</v>
      </c>
      <c r="AI11" s="33">
        <f>IF(O3&gt;D11+17.9,1,0)</f>
        <v>1</v>
      </c>
      <c r="AJ11" s="123">
        <f>IF(O3&gt;D11+35.9,1,0)</f>
        <v>0</v>
      </c>
      <c r="AK11" s="33">
        <f t="shared" si="10"/>
        <v>6</v>
      </c>
      <c r="AL11" s="159">
        <f t="shared" si="11"/>
        <v>5</v>
      </c>
      <c r="AM11" s="2"/>
      <c r="AN11" s="2"/>
      <c r="AO11" s="31">
        <f xml:space="preserve"> IF( K3-D11&lt;0,-1,0)</f>
        <v>0</v>
      </c>
      <c r="AP11" s="31">
        <f xml:space="preserve"> IF(K3-D11&gt;17.9,C11+2,C11+1)</f>
        <v>6</v>
      </c>
      <c r="AQ11" s="31">
        <f t="shared" si="12"/>
        <v>-1</v>
      </c>
      <c r="AR11" s="123">
        <f t="shared" si="13"/>
        <v>0</v>
      </c>
      <c r="AS11" s="123">
        <f t="shared" si="14"/>
        <v>0</v>
      </c>
      <c r="AT11" s="31">
        <f t="shared" si="15"/>
        <v>0</v>
      </c>
      <c r="AU11" s="46">
        <f t="shared" si="16"/>
        <v>0</v>
      </c>
      <c r="AV11" s="31">
        <f xml:space="preserve"> IF( M3-D11&lt;0,-1,0)</f>
        <v>0</v>
      </c>
      <c r="AW11" s="31">
        <f xml:space="preserve"> IF(M3-D11&gt;17.9,C11+2,C11+1)</f>
        <v>5</v>
      </c>
      <c r="AX11" s="31">
        <f t="shared" si="17"/>
        <v>2</v>
      </c>
      <c r="AY11" s="31">
        <f t="shared" si="18"/>
        <v>2</v>
      </c>
      <c r="AZ11" s="46">
        <f t="shared" si="19"/>
        <v>2</v>
      </c>
      <c r="BA11" s="31">
        <f xml:space="preserve"> IF( N3-D11&lt;0,-1,0)</f>
        <v>0</v>
      </c>
      <c r="BB11" s="31">
        <f xml:space="preserve"> IF(N3-D11&gt;17.9,C11+2,C11+1)</f>
        <v>5</v>
      </c>
      <c r="BC11" s="31">
        <f t="shared" si="20"/>
        <v>-1</v>
      </c>
      <c r="BD11" s="31">
        <f t="shared" si="21"/>
        <v>0</v>
      </c>
      <c r="BE11" s="46">
        <f t="shared" si="22"/>
        <v>0</v>
      </c>
      <c r="BF11" s="31">
        <f xml:space="preserve"> IF( O3-D11&lt;0,-1,0)</f>
        <v>0</v>
      </c>
      <c r="BG11" s="31">
        <f xml:space="preserve"> IF(O3-D11&gt;17.9,C11+2,C11+1)</f>
        <v>6</v>
      </c>
      <c r="BH11" s="31">
        <f t="shared" si="23"/>
        <v>1</v>
      </c>
      <c r="BI11" s="31">
        <f t="shared" si="24"/>
        <v>1</v>
      </c>
      <c r="BJ11" s="46">
        <f t="shared" si="25"/>
        <v>1</v>
      </c>
    </row>
    <row r="12" spans="2:62" s="67" customFormat="1" x14ac:dyDescent="0.25">
      <c r="B12" s="118">
        <v>4</v>
      </c>
      <c r="C12" s="118">
        <f>'DAY 1 INPUT'!C9</f>
        <v>3</v>
      </c>
      <c r="D12" s="119">
        <f>'DAY 1 INPUT'!D9</f>
        <v>17</v>
      </c>
      <c r="E12" s="74"/>
      <c r="F12" s="120">
        <f>'DAY 1 INPUT'!F9</f>
        <v>5</v>
      </c>
      <c r="G12" s="120">
        <f>'DAY 1 INPUT'!G9</f>
        <v>4</v>
      </c>
      <c r="H12" s="120">
        <f>'DAY 1 INPUT'!H9</f>
        <v>5</v>
      </c>
      <c r="I12" s="120">
        <f>'DAY 1 INPUT'!I9</f>
        <v>4</v>
      </c>
      <c r="J12" s="74"/>
      <c r="K12" s="541">
        <f t="shared" si="0"/>
        <v>5</v>
      </c>
      <c r="L12" s="31">
        <f t="shared" si="26"/>
        <v>5</v>
      </c>
      <c r="M12" s="72">
        <f t="shared" si="1"/>
        <v>4</v>
      </c>
      <c r="N12" s="72">
        <f t="shared" si="2"/>
        <v>5</v>
      </c>
      <c r="O12" s="72">
        <f t="shared" si="3"/>
        <v>4</v>
      </c>
      <c r="P12" s="154"/>
      <c r="Q12" s="155">
        <f>IF(K3=D12,1,0)</f>
        <v>0</v>
      </c>
      <c r="R12" s="155">
        <f>IF(K3&gt;D12,1,0)</f>
        <v>1</v>
      </c>
      <c r="S12" s="155">
        <f>IF(K3&gt;D12+17.9,1,0)</f>
        <v>1</v>
      </c>
      <c r="T12" s="156">
        <f>IF(K3&gt;D12+35.9,1,0)</f>
        <v>0</v>
      </c>
      <c r="U12" s="155">
        <f t="shared" si="4"/>
        <v>5</v>
      </c>
      <c r="V12" s="157">
        <f t="shared" si="5"/>
        <v>3</v>
      </c>
      <c r="W12" s="155">
        <f>IF(M3=D12,1,0)</f>
        <v>0</v>
      </c>
      <c r="X12" s="155">
        <f>IF(M3&gt;D12,1,0)</f>
        <v>1</v>
      </c>
      <c r="Y12" s="155">
        <f>IF(M3&gt;D12+17.9,1,0)</f>
        <v>0</v>
      </c>
      <c r="Z12" s="155">
        <f t="shared" si="6"/>
        <v>4</v>
      </c>
      <c r="AA12" s="157">
        <f t="shared" si="7"/>
        <v>3</v>
      </c>
      <c r="AB12" s="155">
        <f>IF(N3=D12,1,0)</f>
        <v>0</v>
      </c>
      <c r="AC12" s="155">
        <f>IF(N3&gt;D12,1,0)</f>
        <v>1</v>
      </c>
      <c r="AD12" s="155">
        <f>IF(N3&gt;D12+17.9,1,0)</f>
        <v>0</v>
      </c>
      <c r="AE12" s="155">
        <f t="shared" si="8"/>
        <v>4</v>
      </c>
      <c r="AF12" s="157">
        <f t="shared" si="9"/>
        <v>4</v>
      </c>
      <c r="AG12" s="155">
        <f>IF(O3=D12,1,0)</f>
        <v>0</v>
      </c>
      <c r="AH12" s="155">
        <f>IF(O3&gt;D12,1,0)</f>
        <v>1</v>
      </c>
      <c r="AI12" s="155">
        <f>IF(O3&gt;D12+17.9,1,0)</f>
        <v>0</v>
      </c>
      <c r="AJ12" s="156">
        <f>IF(O3&gt;D12+35.9,1,0)</f>
        <v>0</v>
      </c>
      <c r="AK12" s="155">
        <f t="shared" si="10"/>
        <v>4</v>
      </c>
      <c r="AL12" s="157">
        <f t="shared" si="11"/>
        <v>3</v>
      </c>
      <c r="AM12" s="74"/>
      <c r="AN12" s="74"/>
      <c r="AO12" s="72">
        <f xml:space="preserve"> IF( K3-D12&lt;0,-1,0)</f>
        <v>0</v>
      </c>
      <c r="AP12" s="72">
        <f xml:space="preserve"> IF(K3-D12&gt;17.9,C12+2,C12+1)</f>
        <v>5</v>
      </c>
      <c r="AQ12" s="72">
        <f t="shared" si="12"/>
        <v>2</v>
      </c>
      <c r="AR12" s="156">
        <f t="shared" si="13"/>
        <v>0</v>
      </c>
      <c r="AS12" s="156">
        <f t="shared" si="14"/>
        <v>2</v>
      </c>
      <c r="AT12" s="72">
        <f t="shared" si="15"/>
        <v>2</v>
      </c>
      <c r="AU12" s="158">
        <f t="shared" si="16"/>
        <v>2</v>
      </c>
      <c r="AV12" s="72">
        <f xml:space="preserve"> IF( M3-D12&lt;0,-1,0)</f>
        <v>0</v>
      </c>
      <c r="AW12" s="72">
        <f xml:space="preserve"> IF(M3-D12&gt;17.9,C12+2,C12+1)</f>
        <v>4</v>
      </c>
      <c r="AX12" s="72">
        <f t="shared" si="17"/>
        <v>2</v>
      </c>
      <c r="AY12" s="72">
        <f t="shared" si="18"/>
        <v>2</v>
      </c>
      <c r="AZ12" s="158">
        <f t="shared" si="19"/>
        <v>2</v>
      </c>
      <c r="BA12" s="72">
        <f xml:space="preserve"> IF( N3-D12&lt;0,-1,0)</f>
        <v>0</v>
      </c>
      <c r="BB12" s="72">
        <f xml:space="preserve"> IF(N3-D12&gt;17.9,C12+2,C12+1)</f>
        <v>4</v>
      </c>
      <c r="BC12" s="72">
        <f t="shared" si="20"/>
        <v>1</v>
      </c>
      <c r="BD12" s="72">
        <f t="shared" si="21"/>
        <v>1</v>
      </c>
      <c r="BE12" s="158">
        <f t="shared" si="22"/>
        <v>1</v>
      </c>
      <c r="BF12" s="72">
        <f xml:space="preserve"> IF( O3-D12&lt;0,-1,0)</f>
        <v>0</v>
      </c>
      <c r="BG12" s="72">
        <f xml:space="preserve"> IF(O3-D12&gt;17.9,C12+2,C12+1)</f>
        <v>4</v>
      </c>
      <c r="BH12" s="72">
        <f t="shared" si="23"/>
        <v>2</v>
      </c>
      <c r="BI12" s="72">
        <f t="shared" si="24"/>
        <v>2</v>
      </c>
      <c r="BJ12" s="158">
        <f t="shared" si="25"/>
        <v>2</v>
      </c>
    </row>
    <row r="13" spans="2:62" x14ac:dyDescent="0.25">
      <c r="B13" s="29">
        <v>5</v>
      </c>
      <c r="C13" s="29">
        <f>'DAY 1 INPUT'!C10</f>
        <v>4</v>
      </c>
      <c r="D13" s="30">
        <f>'DAY 1 INPUT'!D10</f>
        <v>15</v>
      </c>
      <c r="E13" s="2"/>
      <c r="F13" s="99">
        <f>'DAY 1 INPUT'!F10</f>
        <v>5</v>
      </c>
      <c r="G13" s="99">
        <f>'DAY 1 INPUT'!G10</f>
        <v>6</v>
      </c>
      <c r="H13" s="99">
        <f>'DAY 1 INPUT'!H10</f>
        <v>5</v>
      </c>
      <c r="I13" s="99">
        <f>'DAY 1 INPUT'!I10</f>
        <v>4</v>
      </c>
      <c r="J13" s="2"/>
      <c r="K13" s="541">
        <f t="shared" si="0"/>
        <v>5</v>
      </c>
      <c r="L13" s="31">
        <f t="shared" si="26"/>
        <v>5</v>
      </c>
      <c r="M13" s="31">
        <f t="shared" si="1"/>
        <v>6</v>
      </c>
      <c r="N13" s="31">
        <f t="shared" si="2"/>
        <v>5</v>
      </c>
      <c r="O13" s="31">
        <f t="shared" si="3"/>
        <v>4</v>
      </c>
      <c r="P13" s="9"/>
      <c r="Q13" s="33">
        <f>IF(K3=D13,1,0)</f>
        <v>0</v>
      </c>
      <c r="R13" s="33">
        <f>IF(K3&gt;D13,1,0)</f>
        <v>1</v>
      </c>
      <c r="S13" s="33">
        <f>IF(K3&gt;D13+17.9,1,0)</f>
        <v>1</v>
      </c>
      <c r="T13" s="123">
        <f>IF(K3&gt;D13+35.9,1,0)</f>
        <v>0</v>
      </c>
      <c r="U13" s="33">
        <f t="shared" si="4"/>
        <v>6</v>
      </c>
      <c r="V13" s="159">
        <f t="shared" si="5"/>
        <v>3</v>
      </c>
      <c r="W13" s="33">
        <f>IF(M3=D13,1,0)</f>
        <v>0</v>
      </c>
      <c r="X13" s="33">
        <f>IF(M3&gt;D13,1,0)</f>
        <v>1</v>
      </c>
      <c r="Y13" s="33">
        <f>IF(M3&gt;D13+17.9,1,0)</f>
        <v>0</v>
      </c>
      <c r="Z13" s="33">
        <f t="shared" si="6"/>
        <v>5</v>
      </c>
      <c r="AA13" s="159">
        <f t="shared" si="7"/>
        <v>5</v>
      </c>
      <c r="AB13" s="33">
        <f>IF(N3=D13,1,0)</f>
        <v>0</v>
      </c>
      <c r="AC13" s="33">
        <f>IF(N3&gt;D13,1,0)</f>
        <v>1</v>
      </c>
      <c r="AD13" s="33">
        <f>IF(N3&gt;D13+17.9,1,0)</f>
        <v>0</v>
      </c>
      <c r="AE13" s="33">
        <f t="shared" si="8"/>
        <v>5</v>
      </c>
      <c r="AF13" s="159">
        <f t="shared" si="9"/>
        <v>4</v>
      </c>
      <c r="AG13" s="33">
        <f>IF(O3=D13,1,0)</f>
        <v>0</v>
      </c>
      <c r="AH13" s="33">
        <f>IF(O3&gt;D13,1,0)</f>
        <v>1</v>
      </c>
      <c r="AI13" s="33">
        <f>IF(O3&gt;D13+17.9,1,0)</f>
        <v>0</v>
      </c>
      <c r="AJ13" s="123">
        <f>IF(O3&gt;D13+35.9,1,0)</f>
        <v>0</v>
      </c>
      <c r="AK13" s="33">
        <f t="shared" si="10"/>
        <v>5</v>
      </c>
      <c r="AL13" s="159">
        <f t="shared" si="11"/>
        <v>3</v>
      </c>
      <c r="AM13" s="2"/>
      <c r="AN13" s="2"/>
      <c r="AO13" s="31">
        <f xml:space="preserve"> IF( K3-D13&lt;0,-1,0)</f>
        <v>0</v>
      </c>
      <c r="AP13" s="31">
        <f xml:space="preserve"> IF(K3-D13&gt;17.9,C13+2,C13+1)</f>
        <v>6</v>
      </c>
      <c r="AQ13" s="31">
        <f t="shared" si="12"/>
        <v>3</v>
      </c>
      <c r="AR13" s="123">
        <f t="shared" si="13"/>
        <v>0</v>
      </c>
      <c r="AS13" s="123">
        <f t="shared" si="14"/>
        <v>3</v>
      </c>
      <c r="AT13" s="31">
        <f t="shared" si="15"/>
        <v>3</v>
      </c>
      <c r="AU13" s="46">
        <f t="shared" si="16"/>
        <v>3</v>
      </c>
      <c r="AV13" s="31">
        <f xml:space="preserve"> IF( M3-D13&lt;0,-1,0)</f>
        <v>0</v>
      </c>
      <c r="AW13" s="31">
        <f xml:space="preserve"> IF(M3-D13&gt;17.9,C13+2,C13+1)</f>
        <v>5</v>
      </c>
      <c r="AX13" s="31">
        <f t="shared" si="17"/>
        <v>1</v>
      </c>
      <c r="AY13" s="31">
        <f t="shared" si="18"/>
        <v>1</v>
      </c>
      <c r="AZ13" s="46">
        <f t="shared" si="19"/>
        <v>1</v>
      </c>
      <c r="BA13" s="31">
        <f xml:space="preserve"> IF( N3-D13&lt;0,-1,0)</f>
        <v>0</v>
      </c>
      <c r="BB13" s="31">
        <f xml:space="preserve"> IF(N3-D13&gt;17.9,C13+2,C13+1)</f>
        <v>5</v>
      </c>
      <c r="BC13" s="31">
        <f t="shared" si="20"/>
        <v>2</v>
      </c>
      <c r="BD13" s="31">
        <f t="shared" si="21"/>
        <v>2</v>
      </c>
      <c r="BE13" s="46">
        <f t="shared" si="22"/>
        <v>2</v>
      </c>
      <c r="BF13" s="31">
        <f xml:space="preserve"> IF( O3-D13&lt;0,-1,0)</f>
        <v>0</v>
      </c>
      <c r="BG13" s="31">
        <f xml:space="preserve"> IF(O3-D13&gt;17.9,C13+2,C13+1)</f>
        <v>5</v>
      </c>
      <c r="BH13" s="31">
        <f t="shared" si="23"/>
        <v>3</v>
      </c>
      <c r="BI13" s="31">
        <f t="shared" si="24"/>
        <v>3</v>
      </c>
      <c r="BJ13" s="46">
        <f t="shared" si="25"/>
        <v>3</v>
      </c>
    </row>
    <row r="14" spans="2:62" s="67" customFormat="1" x14ac:dyDescent="0.25">
      <c r="B14" s="118">
        <v>6</v>
      </c>
      <c r="C14" s="118">
        <f>'DAY 1 INPUT'!C11</f>
        <v>4</v>
      </c>
      <c r="D14" s="119">
        <f>'DAY 1 INPUT'!D11</f>
        <v>3</v>
      </c>
      <c r="E14" s="74"/>
      <c r="F14" s="120">
        <f>'DAY 1 INPUT'!F11</f>
        <v>7</v>
      </c>
      <c r="G14" s="120">
        <f>'DAY 1 INPUT'!G11</f>
        <v>10</v>
      </c>
      <c r="H14" s="120">
        <f>'DAY 1 INPUT'!H11</f>
        <v>8</v>
      </c>
      <c r="I14" s="120">
        <f>'DAY 1 INPUT'!I11</f>
        <v>8</v>
      </c>
      <c r="J14" s="74"/>
      <c r="K14" s="541">
        <f t="shared" si="0"/>
        <v>6</v>
      </c>
      <c r="L14" s="31">
        <f>IF(F14&lt;7,F14,7)</f>
        <v>7</v>
      </c>
      <c r="M14" s="72">
        <f t="shared" si="1"/>
        <v>6</v>
      </c>
      <c r="N14" s="72">
        <f t="shared" si="2"/>
        <v>6</v>
      </c>
      <c r="O14" s="72">
        <f t="shared" si="3"/>
        <v>6</v>
      </c>
      <c r="P14" s="154"/>
      <c r="Q14" s="155">
        <f>IF(K3=D14,1,0)</f>
        <v>0</v>
      </c>
      <c r="R14" s="155">
        <f>IF(K3&gt;D14,1,0)</f>
        <v>1</v>
      </c>
      <c r="S14" s="155">
        <f>IF(K3&gt;D14+17.9,1,0)</f>
        <v>1</v>
      </c>
      <c r="T14" s="156">
        <f>IF(K3&gt;D14+35.9,1,0)</f>
        <v>1</v>
      </c>
      <c r="U14" s="155">
        <f t="shared" si="4"/>
        <v>7</v>
      </c>
      <c r="V14" s="157">
        <f t="shared" si="5"/>
        <v>4</v>
      </c>
      <c r="W14" s="155">
        <f>IF(M3=D14,1,0)</f>
        <v>0</v>
      </c>
      <c r="X14" s="155">
        <f>IF(M3&gt;D14,1,0)</f>
        <v>1</v>
      </c>
      <c r="Y14" s="155">
        <f>IF(M3&gt;D14+17.9,1,0)</f>
        <v>1</v>
      </c>
      <c r="Z14" s="155">
        <f t="shared" si="6"/>
        <v>6</v>
      </c>
      <c r="AA14" s="157">
        <f t="shared" si="7"/>
        <v>8</v>
      </c>
      <c r="AB14" s="155">
        <f>IF(N3=D14,1,0)</f>
        <v>0</v>
      </c>
      <c r="AC14" s="155">
        <f>IF(N3&gt;D14,1,0)</f>
        <v>1</v>
      </c>
      <c r="AD14" s="155">
        <f>IF(N3&gt;D14+17.9,1,0)</f>
        <v>1</v>
      </c>
      <c r="AE14" s="155">
        <f t="shared" si="8"/>
        <v>6</v>
      </c>
      <c r="AF14" s="157">
        <f t="shared" si="9"/>
        <v>6</v>
      </c>
      <c r="AG14" s="155">
        <f>IF(O3=D14,1,0)</f>
        <v>0</v>
      </c>
      <c r="AH14" s="155">
        <f>IF(O3&gt;D14,1,0)</f>
        <v>1</v>
      </c>
      <c r="AI14" s="155">
        <f>IF(O3&gt;D14+17.9,1,0)</f>
        <v>1</v>
      </c>
      <c r="AJ14" s="156">
        <f>IF(O3&gt;D14+35.9,1,0)</f>
        <v>0</v>
      </c>
      <c r="AK14" s="155">
        <f t="shared" si="10"/>
        <v>6</v>
      </c>
      <c r="AL14" s="157">
        <f t="shared" si="11"/>
        <v>6</v>
      </c>
      <c r="AM14" s="74"/>
      <c r="AN14" s="74"/>
      <c r="AO14" s="72">
        <f xml:space="preserve"> IF( K3-D14&lt;0,-1,0)</f>
        <v>0</v>
      </c>
      <c r="AP14" s="72">
        <f xml:space="preserve"> IF(K3-D14&gt;17.9,C14+2,C14+1)</f>
        <v>6</v>
      </c>
      <c r="AQ14" s="72">
        <f t="shared" si="12"/>
        <v>1</v>
      </c>
      <c r="AR14" s="156">
        <f>IF(D14&lt;5,1,0)</f>
        <v>1</v>
      </c>
      <c r="AS14" s="156">
        <f t="shared" si="14"/>
        <v>2</v>
      </c>
      <c r="AT14" s="72">
        <f t="shared" si="15"/>
        <v>2</v>
      </c>
      <c r="AU14" s="158">
        <f t="shared" si="16"/>
        <v>2</v>
      </c>
      <c r="AV14" s="72">
        <f xml:space="preserve"> IF( M3-D14&lt;0,-1,0)</f>
        <v>0</v>
      </c>
      <c r="AW14" s="72">
        <f xml:space="preserve"> IF(M3-D14&gt;17.9,C14+2,C14+1)</f>
        <v>6</v>
      </c>
      <c r="AX14" s="72">
        <f t="shared" si="17"/>
        <v>-2</v>
      </c>
      <c r="AY14" s="72">
        <f t="shared" si="18"/>
        <v>0</v>
      </c>
      <c r="AZ14" s="158">
        <f t="shared" si="19"/>
        <v>0</v>
      </c>
      <c r="BA14" s="72">
        <f xml:space="preserve"> IF( N3-D14&lt;0,-1,0)</f>
        <v>0</v>
      </c>
      <c r="BB14" s="72">
        <f xml:space="preserve"> IF(N3-D14&gt;17.9,C14+2,C14+1)</f>
        <v>6</v>
      </c>
      <c r="BC14" s="72">
        <f t="shared" si="20"/>
        <v>0</v>
      </c>
      <c r="BD14" s="72">
        <f t="shared" si="21"/>
        <v>0</v>
      </c>
      <c r="BE14" s="158">
        <f t="shared" si="22"/>
        <v>0</v>
      </c>
      <c r="BF14" s="72">
        <f xml:space="preserve"> IF( O3-D14&lt;0,-1,0)</f>
        <v>0</v>
      </c>
      <c r="BG14" s="72">
        <f xml:space="preserve"> IF(O3-D14&gt;17.9,C14+2,C14+1)</f>
        <v>6</v>
      </c>
      <c r="BH14" s="72">
        <f t="shared" si="23"/>
        <v>0</v>
      </c>
      <c r="BI14" s="72">
        <f t="shared" si="24"/>
        <v>0</v>
      </c>
      <c r="BJ14" s="158">
        <f t="shared" si="25"/>
        <v>0</v>
      </c>
    </row>
    <row r="15" spans="2:62" x14ac:dyDescent="0.25">
      <c r="B15" s="29">
        <v>7</v>
      </c>
      <c r="C15" s="29">
        <f>'DAY 1 INPUT'!C12</f>
        <v>4</v>
      </c>
      <c r="D15" s="30">
        <f>'DAY 1 INPUT'!D12</f>
        <v>1</v>
      </c>
      <c r="E15" s="2"/>
      <c r="F15" s="99">
        <f>'DAY 1 INPUT'!F12</f>
        <v>9</v>
      </c>
      <c r="G15" s="99">
        <f>'DAY 1 INPUT'!G12</f>
        <v>5</v>
      </c>
      <c r="H15" s="99">
        <f>'DAY 1 INPUT'!H12</f>
        <v>7</v>
      </c>
      <c r="I15" s="99">
        <f>'DAY 1 INPUT'!I12</f>
        <v>7</v>
      </c>
      <c r="J15" s="2"/>
      <c r="K15" s="541">
        <f t="shared" si="0"/>
        <v>6</v>
      </c>
      <c r="L15" s="31">
        <f>IF(F15&lt;7,F15,7)</f>
        <v>7</v>
      </c>
      <c r="M15" s="31">
        <f t="shared" si="1"/>
        <v>5</v>
      </c>
      <c r="N15" s="31">
        <f t="shared" si="2"/>
        <v>6</v>
      </c>
      <c r="O15" s="31">
        <f t="shared" si="3"/>
        <v>6</v>
      </c>
      <c r="P15" s="9"/>
      <c r="Q15" s="33">
        <f>IF(K3=D15,1,0)</f>
        <v>0</v>
      </c>
      <c r="R15" s="33">
        <f>IF(K3&gt;D15,1,0)</f>
        <v>1</v>
      </c>
      <c r="S15" s="33">
        <f>IF(K3&gt;D15+17.9,1,0)</f>
        <v>1</v>
      </c>
      <c r="T15" s="123">
        <f>IF(K3&gt;D15+35.9,1,0)</f>
        <v>1</v>
      </c>
      <c r="U15" s="33">
        <f t="shared" si="4"/>
        <v>7</v>
      </c>
      <c r="V15" s="159">
        <f t="shared" si="5"/>
        <v>6</v>
      </c>
      <c r="W15" s="33">
        <f>IF(M3=D15,1,0)</f>
        <v>0</v>
      </c>
      <c r="X15" s="33">
        <f>IF(M3&gt;D15,1,0)</f>
        <v>1</v>
      </c>
      <c r="Y15" s="33">
        <f>IF(M3&gt;D15+17.9,1,0)</f>
        <v>1</v>
      </c>
      <c r="Z15" s="33">
        <f t="shared" si="6"/>
        <v>6</v>
      </c>
      <c r="AA15" s="159">
        <f t="shared" si="7"/>
        <v>3</v>
      </c>
      <c r="AB15" s="33">
        <f>IF(N3=D15,1,0)</f>
        <v>0</v>
      </c>
      <c r="AC15" s="33">
        <f>IF(N3&gt;D15,1,0)</f>
        <v>1</v>
      </c>
      <c r="AD15" s="33">
        <f>IF(N3&gt;D15+17.9,1,0)</f>
        <v>1</v>
      </c>
      <c r="AE15" s="33">
        <f t="shared" si="8"/>
        <v>6</v>
      </c>
      <c r="AF15" s="159">
        <f t="shared" si="9"/>
        <v>5</v>
      </c>
      <c r="AG15" s="33">
        <f>IF(O3=D15,1,0)</f>
        <v>0</v>
      </c>
      <c r="AH15" s="33">
        <f>IF(O3&gt;D15,1,0)</f>
        <v>1</v>
      </c>
      <c r="AI15" s="33">
        <f>IF(O3&gt;D15+17.9,1,0)</f>
        <v>1</v>
      </c>
      <c r="AJ15" s="123">
        <f>IF(O3&gt;D15+35.9,1,0)</f>
        <v>0</v>
      </c>
      <c r="AK15" s="33">
        <f t="shared" si="10"/>
        <v>6</v>
      </c>
      <c r="AL15" s="159">
        <f t="shared" si="11"/>
        <v>5</v>
      </c>
      <c r="AM15" s="2"/>
      <c r="AN15" s="2"/>
      <c r="AO15" s="31">
        <f xml:space="preserve"> IF( K3-D15&lt;0,-1,0)</f>
        <v>0</v>
      </c>
      <c r="AP15" s="31">
        <f xml:space="preserve"> IF(K3-D15&gt;17.9,C15+2,C15+1)</f>
        <v>6</v>
      </c>
      <c r="AQ15" s="31">
        <f t="shared" si="12"/>
        <v>-1</v>
      </c>
      <c r="AR15" s="123">
        <f>IF(D15&lt;5,1,0)</f>
        <v>1</v>
      </c>
      <c r="AS15" s="123">
        <f t="shared" si="14"/>
        <v>0</v>
      </c>
      <c r="AT15" s="31">
        <f t="shared" si="15"/>
        <v>0</v>
      </c>
      <c r="AU15" s="46">
        <f t="shared" si="16"/>
        <v>0</v>
      </c>
      <c r="AV15" s="31">
        <f xml:space="preserve"> IF( M3-D15&lt;0,-1,0)</f>
        <v>0</v>
      </c>
      <c r="AW15" s="31">
        <f xml:space="preserve"> IF(M3-D15&gt;17.9,C15+2,C15+1)</f>
        <v>6</v>
      </c>
      <c r="AX15" s="31">
        <f t="shared" si="17"/>
        <v>3</v>
      </c>
      <c r="AY15" s="31">
        <f t="shared" si="18"/>
        <v>3</v>
      </c>
      <c r="AZ15" s="46">
        <f t="shared" si="19"/>
        <v>3</v>
      </c>
      <c r="BA15" s="31">
        <f xml:space="preserve"> IF( N3-D15&lt;0,-1,0)</f>
        <v>0</v>
      </c>
      <c r="BB15" s="31">
        <f xml:space="preserve"> IF(N3-D15&gt;17.9,C15+2,C15+1)</f>
        <v>6</v>
      </c>
      <c r="BC15" s="31">
        <f t="shared" si="20"/>
        <v>1</v>
      </c>
      <c r="BD15" s="31">
        <f t="shared" si="21"/>
        <v>1</v>
      </c>
      <c r="BE15" s="46">
        <f t="shared" si="22"/>
        <v>1</v>
      </c>
      <c r="BF15" s="31">
        <f xml:space="preserve"> IF( O3-D15&lt;0,-1,0)</f>
        <v>0</v>
      </c>
      <c r="BG15" s="31">
        <f xml:space="preserve"> IF(O3-D15&gt;17.9,C15+2,C15+1)</f>
        <v>6</v>
      </c>
      <c r="BH15" s="31">
        <f t="shared" si="23"/>
        <v>1</v>
      </c>
      <c r="BI15" s="31">
        <f t="shared" si="24"/>
        <v>1</v>
      </c>
      <c r="BJ15" s="46">
        <f t="shared" si="25"/>
        <v>1</v>
      </c>
    </row>
    <row r="16" spans="2:62" s="67" customFormat="1" x14ac:dyDescent="0.25">
      <c r="B16" s="118">
        <v>8</v>
      </c>
      <c r="C16" s="118">
        <f>'DAY 1 INPUT'!C13</f>
        <v>3</v>
      </c>
      <c r="D16" s="119">
        <f>'DAY 1 INPUT'!D13</f>
        <v>13</v>
      </c>
      <c r="E16" s="74"/>
      <c r="F16" s="120">
        <f>'DAY 1 INPUT'!F13</f>
        <v>4</v>
      </c>
      <c r="G16" s="120">
        <f>'DAY 1 INPUT'!G13</f>
        <v>5</v>
      </c>
      <c r="H16" s="120">
        <f>'DAY 1 INPUT'!H13</f>
        <v>5</v>
      </c>
      <c r="I16" s="120">
        <f>'DAY 1 INPUT'!I13</f>
        <v>5</v>
      </c>
      <c r="J16" s="74"/>
      <c r="K16" s="541">
        <f t="shared" si="0"/>
        <v>4</v>
      </c>
      <c r="L16" s="31">
        <f t="shared" ref="L16:L21" si="27">K16</f>
        <v>4</v>
      </c>
      <c r="M16" s="72">
        <f t="shared" si="1"/>
        <v>5</v>
      </c>
      <c r="N16" s="72">
        <f t="shared" si="2"/>
        <v>5</v>
      </c>
      <c r="O16" s="72">
        <f t="shared" si="3"/>
        <v>5</v>
      </c>
      <c r="P16" s="154"/>
      <c r="Q16" s="155">
        <f>IF(K3=D16,1,0)</f>
        <v>0</v>
      </c>
      <c r="R16" s="155">
        <f>IF(K3&gt;D16,1,0)</f>
        <v>1</v>
      </c>
      <c r="S16" s="155">
        <f>IF(K3&gt;D16+17.9,1,0)</f>
        <v>1</v>
      </c>
      <c r="T16" s="156">
        <f>IF(K3&gt;D16+35.9,1,0)</f>
        <v>0</v>
      </c>
      <c r="U16" s="155">
        <f t="shared" si="4"/>
        <v>5</v>
      </c>
      <c r="V16" s="157">
        <f t="shared" si="5"/>
        <v>2</v>
      </c>
      <c r="W16" s="155">
        <f>IF(M3=D16,1,0)</f>
        <v>0</v>
      </c>
      <c r="X16" s="155">
        <f>IF(M3&gt;D16,1,0)</f>
        <v>1</v>
      </c>
      <c r="Y16" s="155">
        <f>IF(M3&gt;D16+17.9,1,0)</f>
        <v>0</v>
      </c>
      <c r="Z16" s="155">
        <f t="shared" si="6"/>
        <v>4</v>
      </c>
      <c r="AA16" s="157">
        <f t="shared" si="7"/>
        <v>4</v>
      </c>
      <c r="AB16" s="155">
        <f>IF(N3=D16,1,0)</f>
        <v>0</v>
      </c>
      <c r="AC16" s="155">
        <f>IF(N3&gt;D16,1,0)</f>
        <v>1</v>
      </c>
      <c r="AD16" s="155">
        <f>IF(N3&gt;D16+17.9,1,0)</f>
        <v>0</v>
      </c>
      <c r="AE16" s="155">
        <f t="shared" si="8"/>
        <v>4</v>
      </c>
      <c r="AF16" s="157">
        <f t="shared" si="9"/>
        <v>4</v>
      </c>
      <c r="AG16" s="155">
        <f>IF(O3=D16,1,0)</f>
        <v>0</v>
      </c>
      <c r="AH16" s="155">
        <f>IF(O3&gt;D16,1,0)</f>
        <v>1</v>
      </c>
      <c r="AI16" s="155">
        <f>IF(O3&gt;D16+17.9,1,0)</f>
        <v>0</v>
      </c>
      <c r="AJ16" s="156">
        <f>IF(O3&gt;D16+35.9,1,0)</f>
        <v>0</v>
      </c>
      <c r="AK16" s="155">
        <f t="shared" si="10"/>
        <v>4</v>
      </c>
      <c r="AL16" s="157">
        <f t="shared" si="11"/>
        <v>4</v>
      </c>
      <c r="AM16" s="74"/>
      <c r="AN16" s="74"/>
      <c r="AO16" s="72">
        <f xml:space="preserve"> IF( K3-D16&lt;0,-1,0)</f>
        <v>0</v>
      </c>
      <c r="AP16" s="72">
        <f xml:space="preserve"> IF(K3-D16&gt;17.9,C16+2,C16+1)</f>
        <v>5</v>
      </c>
      <c r="AQ16" s="72">
        <f t="shared" si="12"/>
        <v>3</v>
      </c>
      <c r="AR16" s="156">
        <f t="shared" si="13"/>
        <v>0</v>
      </c>
      <c r="AS16" s="156">
        <f t="shared" si="14"/>
        <v>3</v>
      </c>
      <c r="AT16" s="72">
        <f t="shared" si="15"/>
        <v>3</v>
      </c>
      <c r="AU16" s="158">
        <f t="shared" si="16"/>
        <v>3</v>
      </c>
      <c r="AV16" s="72">
        <f xml:space="preserve"> IF( M3-D16&lt;0,-1,0)</f>
        <v>0</v>
      </c>
      <c r="AW16" s="72">
        <f xml:space="preserve"> IF(M3-D16&gt;17.9,C16+2,C16+1)</f>
        <v>4</v>
      </c>
      <c r="AX16" s="72">
        <f t="shared" si="17"/>
        <v>1</v>
      </c>
      <c r="AY16" s="72">
        <f t="shared" si="18"/>
        <v>1</v>
      </c>
      <c r="AZ16" s="158">
        <f t="shared" si="19"/>
        <v>1</v>
      </c>
      <c r="BA16" s="72">
        <f xml:space="preserve"> IF( N3-D16&lt;0,-1,0)</f>
        <v>0</v>
      </c>
      <c r="BB16" s="72">
        <f xml:space="preserve"> IF(N3-D16&gt;17.9,C16+2,C16+1)</f>
        <v>4</v>
      </c>
      <c r="BC16" s="72">
        <f t="shared" si="20"/>
        <v>1</v>
      </c>
      <c r="BD16" s="72">
        <f t="shared" si="21"/>
        <v>1</v>
      </c>
      <c r="BE16" s="158">
        <f t="shared" si="22"/>
        <v>1</v>
      </c>
      <c r="BF16" s="72">
        <f xml:space="preserve"> IF( O3-D16&lt;0,-1,0)</f>
        <v>0</v>
      </c>
      <c r="BG16" s="72">
        <f xml:space="preserve"> IF(O3-D16&gt;17.9,C16+2,C16+1)</f>
        <v>4</v>
      </c>
      <c r="BH16" s="72">
        <f t="shared" si="23"/>
        <v>1</v>
      </c>
      <c r="BI16" s="72">
        <f t="shared" si="24"/>
        <v>1</v>
      </c>
      <c r="BJ16" s="158">
        <f t="shared" si="25"/>
        <v>1</v>
      </c>
    </row>
    <row r="17" spans="2:62" x14ac:dyDescent="0.25">
      <c r="B17" s="29">
        <v>9</v>
      </c>
      <c r="C17" s="29">
        <f>'DAY 1 INPUT'!C14</f>
        <v>4</v>
      </c>
      <c r="D17" s="30">
        <f>'DAY 1 INPUT'!D14</f>
        <v>9</v>
      </c>
      <c r="E17" s="2"/>
      <c r="F17" s="99">
        <f>'DAY 1 INPUT'!F14</f>
        <v>7</v>
      </c>
      <c r="G17" s="99">
        <f>'DAY 1 INPUT'!G14</f>
        <v>10</v>
      </c>
      <c r="H17" s="99">
        <f>'DAY 1 INPUT'!H14</f>
        <v>9</v>
      </c>
      <c r="I17" s="99">
        <f>'DAY 1 INPUT'!I14</f>
        <v>7</v>
      </c>
      <c r="J17" s="2"/>
      <c r="K17" s="541">
        <f t="shared" si="0"/>
        <v>6</v>
      </c>
      <c r="L17" s="31">
        <f t="shared" si="27"/>
        <v>6</v>
      </c>
      <c r="M17" s="31">
        <f t="shared" si="1"/>
        <v>6</v>
      </c>
      <c r="N17" s="31">
        <f t="shared" si="2"/>
        <v>6</v>
      </c>
      <c r="O17" s="31">
        <f t="shared" si="3"/>
        <v>6</v>
      </c>
      <c r="P17" s="9"/>
      <c r="Q17" s="33">
        <f>IF(K3=D17,1,0)</f>
        <v>0</v>
      </c>
      <c r="R17" s="33">
        <f>IF(K3&gt;D17,1,0)</f>
        <v>1</v>
      </c>
      <c r="S17" s="33">
        <f>IF(K3&gt;D17+17.9,1,0)</f>
        <v>1</v>
      </c>
      <c r="T17" s="123">
        <f>IF(K3&gt;D17+35.9,1,0)</f>
        <v>0</v>
      </c>
      <c r="U17" s="33">
        <f t="shared" si="4"/>
        <v>6</v>
      </c>
      <c r="V17" s="159">
        <f t="shared" si="5"/>
        <v>5</v>
      </c>
      <c r="W17" s="33">
        <f>IF(M3=D17,1,0)</f>
        <v>0</v>
      </c>
      <c r="X17" s="33">
        <f>IF(M3&gt;D17,1,0)</f>
        <v>1</v>
      </c>
      <c r="Y17" s="33">
        <f>IF(M3&gt;D17+17.9,1,0)</f>
        <v>0</v>
      </c>
      <c r="Z17" s="33">
        <f t="shared" si="6"/>
        <v>5</v>
      </c>
      <c r="AA17" s="159">
        <f t="shared" si="7"/>
        <v>9</v>
      </c>
      <c r="AB17" s="33">
        <f>IF(N3=D17,1,0)</f>
        <v>0</v>
      </c>
      <c r="AC17" s="33">
        <f>IF(N3&gt;D17,1,0)</f>
        <v>1</v>
      </c>
      <c r="AD17" s="33">
        <f>IF(N3&gt;D17+17.9,1,0)</f>
        <v>0</v>
      </c>
      <c r="AE17" s="33">
        <f t="shared" si="8"/>
        <v>5</v>
      </c>
      <c r="AF17" s="159">
        <f t="shared" si="9"/>
        <v>8</v>
      </c>
      <c r="AG17" s="33">
        <f>IF(O3=D17,1,0)</f>
        <v>0</v>
      </c>
      <c r="AH17" s="33">
        <f>IF(O3&gt;D17,1,0)</f>
        <v>1</v>
      </c>
      <c r="AI17" s="33">
        <f>IF(O3&gt;D17+17.9,1,0)</f>
        <v>1</v>
      </c>
      <c r="AJ17" s="123">
        <f>IF(O3&gt;D17+35.9,1,0)</f>
        <v>0</v>
      </c>
      <c r="AK17" s="33">
        <f t="shared" si="10"/>
        <v>6</v>
      </c>
      <c r="AL17" s="159">
        <f t="shared" si="11"/>
        <v>5</v>
      </c>
      <c r="AM17" s="2"/>
      <c r="AN17" s="2"/>
      <c r="AO17" s="31">
        <f xml:space="preserve"> IF( K3-D17&lt;0,-1,0)</f>
        <v>0</v>
      </c>
      <c r="AP17" s="31">
        <f xml:space="preserve"> IF(K3-D17&gt;17.9,C17+2,C17+1)</f>
        <v>6</v>
      </c>
      <c r="AQ17" s="31">
        <f t="shared" si="12"/>
        <v>1</v>
      </c>
      <c r="AR17" s="123">
        <f t="shared" si="13"/>
        <v>0</v>
      </c>
      <c r="AS17" s="123">
        <f t="shared" si="14"/>
        <v>1</v>
      </c>
      <c r="AT17" s="31">
        <f t="shared" si="15"/>
        <v>1</v>
      </c>
      <c r="AU17" s="46">
        <f t="shared" si="16"/>
        <v>1</v>
      </c>
      <c r="AV17" s="31">
        <f xml:space="preserve"> IF( M3-D17&lt;0,-1,0)</f>
        <v>0</v>
      </c>
      <c r="AW17" s="31">
        <f xml:space="preserve"> IF(M3-D17&gt;17.9,C17+2,C17+1)</f>
        <v>5</v>
      </c>
      <c r="AX17" s="31">
        <f t="shared" si="17"/>
        <v>-3</v>
      </c>
      <c r="AY17" s="31">
        <f t="shared" si="18"/>
        <v>0</v>
      </c>
      <c r="AZ17" s="46">
        <f t="shared" si="19"/>
        <v>0</v>
      </c>
      <c r="BA17" s="31">
        <f xml:space="preserve"> IF( N3-D17&lt;0,-1,0)</f>
        <v>0</v>
      </c>
      <c r="BB17" s="31">
        <f xml:space="preserve"> IF(N3-D17&gt;17.9,C17+2,C17+1)</f>
        <v>5</v>
      </c>
      <c r="BC17" s="31">
        <f t="shared" si="20"/>
        <v>-2</v>
      </c>
      <c r="BD17" s="31">
        <f t="shared" si="21"/>
        <v>0</v>
      </c>
      <c r="BE17" s="46">
        <f t="shared" si="22"/>
        <v>0</v>
      </c>
      <c r="BF17" s="31">
        <f xml:space="preserve"> IF( O3-D17&lt;0,-1,0)</f>
        <v>0</v>
      </c>
      <c r="BG17" s="31">
        <f xml:space="preserve"> IF(O3-D17&gt;17.9,C17+2,C17+1)</f>
        <v>6</v>
      </c>
      <c r="BH17" s="31">
        <f t="shared" si="23"/>
        <v>1</v>
      </c>
      <c r="BI17" s="31">
        <f t="shared" si="24"/>
        <v>1</v>
      </c>
      <c r="BJ17" s="46">
        <f t="shared" si="25"/>
        <v>1</v>
      </c>
    </row>
    <row r="18" spans="2:62" x14ac:dyDescent="0.25">
      <c r="B18" s="4" t="s">
        <v>1</v>
      </c>
      <c r="C18" s="4">
        <f>SUM(C9:C17)</f>
        <v>35</v>
      </c>
      <c r="D18" s="4"/>
      <c r="E18" s="2"/>
      <c r="F18" s="6">
        <f>SUM(F9:F17)</f>
        <v>62</v>
      </c>
      <c r="G18" s="6">
        <f>SUM(G9:G17)</f>
        <v>62</v>
      </c>
      <c r="H18" s="6">
        <f>SUM(H9:H17)</f>
        <v>60</v>
      </c>
      <c r="I18" s="6">
        <f>SUM(I9:I17)</f>
        <v>56</v>
      </c>
      <c r="J18" s="2"/>
      <c r="K18" s="541">
        <f>SUM(K9:K17)</f>
        <v>51</v>
      </c>
      <c r="L18" s="6">
        <f>SUM(L9:L17)</f>
        <v>53</v>
      </c>
      <c r="M18" s="6">
        <f>SUM(M9:M17)</f>
        <v>50</v>
      </c>
      <c r="N18" s="6">
        <f>SUM(N9:N17)</f>
        <v>51</v>
      </c>
      <c r="O18" s="6">
        <f>SUM(O9:O17)</f>
        <v>49</v>
      </c>
      <c r="P18" s="9"/>
      <c r="Q18" s="3" t="s">
        <v>8</v>
      </c>
      <c r="R18" s="3" t="s">
        <v>27</v>
      </c>
      <c r="S18" s="3"/>
      <c r="T18" s="122"/>
      <c r="U18" s="3" t="s">
        <v>8</v>
      </c>
      <c r="V18" s="15">
        <f>SUM(V9:V17)</f>
        <v>42</v>
      </c>
      <c r="W18" s="3" t="s">
        <v>8</v>
      </c>
      <c r="X18" s="3" t="s">
        <v>27</v>
      </c>
      <c r="Y18" s="3"/>
      <c r="Z18" s="3" t="s">
        <v>8</v>
      </c>
      <c r="AA18" s="15">
        <f>SUM(AA9:AA17)</f>
        <v>51</v>
      </c>
      <c r="AB18" s="3" t="s">
        <v>8</v>
      </c>
      <c r="AC18" s="3" t="s">
        <v>27</v>
      </c>
      <c r="AD18" s="3"/>
      <c r="AE18" s="3" t="s">
        <v>8</v>
      </c>
      <c r="AF18" s="15">
        <f>SUM(AF9:AF17)</f>
        <v>49</v>
      </c>
      <c r="AG18" s="3" t="s">
        <v>8</v>
      </c>
      <c r="AH18" s="3" t="s">
        <v>27</v>
      </c>
      <c r="AI18" s="3"/>
      <c r="AJ18" s="122"/>
      <c r="AK18" s="3" t="s">
        <v>8</v>
      </c>
      <c r="AL18" s="15">
        <f>SUM(AL9:AL17)</f>
        <v>42</v>
      </c>
      <c r="AM18" s="2"/>
      <c r="AN18" s="2"/>
      <c r="AO18" s="6" t="s">
        <v>8</v>
      </c>
      <c r="AP18" s="6" t="s">
        <v>8</v>
      </c>
      <c r="AQ18" s="6"/>
      <c r="AR18" s="122"/>
      <c r="AS18" s="122"/>
      <c r="AT18" s="6">
        <f>SUM(AT9:AT17)</f>
        <v>13</v>
      </c>
      <c r="AU18" s="47">
        <f>SUM(AU9:AU17)</f>
        <v>13</v>
      </c>
      <c r="AV18" s="6" t="s">
        <v>8</v>
      </c>
      <c r="AW18" s="6" t="s">
        <v>8</v>
      </c>
      <c r="AX18" s="6"/>
      <c r="AY18" s="6">
        <f>SUM(AY9:AY17)</f>
        <v>10</v>
      </c>
      <c r="AZ18" s="47">
        <f>SUM(AZ9:AZ17)</f>
        <v>10</v>
      </c>
      <c r="BA18" s="6" t="s">
        <v>8</v>
      </c>
      <c r="BB18" s="6" t="s">
        <v>8</v>
      </c>
      <c r="BC18" s="6"/>
      <c r="BD18" s="6">
        <f>SUM(BD9:BD17)</f>
        <v>7</v>
      </c>
      <c r="BE18" s="47">
        <f>SUM(BE9:BE17)</f>
        <v>7</v>
      </c>
      <c r="BF18" s="6" t="s">
        <v>8</v>
      </c>
      <c r="BG18" s="6" t="s">
        <v>8</v>
      </c>
      <c r="BH18" s="6"/>
      <c r="BI18" s="6">
        <f>SUM(BI9:BI17)</f>
        <v>11</v>
      </c>
      <c r="BJ18" s="47">
        <f>SUM(BJ9:BJ17)</f>
        <v>11</v>
      </c>
    </row>
    <row r="19" spans="2:62" x14ac:dyDescent="0.25">
      <c r="B19" s="29">
        <v>10</v>
      </c>
      <c r="C19" s="29">
        <f>'DAY 1 INPUT'!C16</f>
        <v>4</v>
      </c>
      <c r="D19" s="30">
        <f>'DAY 1 INPUT'!D16</f>
        <v>12</v>
      </c>
      <c r="E19" s="2"/>
      <c r="F19" s="99">
        <f>'DAY 1 INPUT'!F16</f>
        <v>9</v>
      </c>
      <c r="G19" s="99">
        <f>'DAY 1 INPUT'!G16</f>
        <v>8</v>
      </c>
      <c r="H19" s="99">
        <f>'DAY 1 INPUT'!H16</f>
        <v>7</v>
      </c>
      <c r="I19" s="99">
        <f>'DAY 1 INPUT'!I16</f>
        <v>7</v>
      </c>
      <c r="J19" s="2"/>
      <c r="K19" s="541">
        <f t="shared" ref="K19:K27" si="28">IF(F19-C19 &gt;2,C19+2,F19)</f>
        <v>6</v>
      </c>
      <c r="L19" s="31">
        <f t="shared" si="27"/>
        <v>6</v>
      </c>
      <c r="M19" s="31">
        <f t="shared" ref="M19:M27" si="29">IF(G19-C19 &gt;2,C19+2,G19)</f>
        <v>6</v>
      </c>
      <c r="N19" s="31">
        <f t="shared" ref="N19:N27" si="30">IF(H19-C19 &gt;2,C19+2,H19)</f>
        <v>6</v>
      </c>
      <c r="O19" s="31">
        <f t="shared" ref="O19:O27" si="31">IF(I19-C19 &gt;2,C19+2,I19)</f>
        <v>6</v>
      </c>
      <c r="P19" s="9"/>
      <c r="Q19" s="33">
        <f>IF(K3=D19,1,0)</f>
        <v>0</v>
      </c>
      <c r="R19" s="33">
        <f>IF(K3&gt;D19,1,0)</f>
        <v>1</v>
      </c>
      <c r="S19" s="33">
        <f>IF(K3&gt;D19+17.9,1,0)</f>
        <v>1</v>
      </c>
      <c r="T19" s="123">
        <f>IF(K3&gt;D19+35.9,1,0)</f>
        <v>0</v>
      </c>
      <c r="U19" s="33">
        <f t="shared" ref="U19:U27" si="32">SUM(Q19:T19)+C19</f>
        <v>6</v>
      </c>
      <c r="V19" s="159">
        <f t="shared" ref="V19:V27" si="33">(F19-U19)+C19</f>
        <v>7</v>
      </c>
      <c r="W19" s="33">
        <f>IF(M3=D19,1,0)</f>
        <v>0</v>
      </c>
      <c r="X19" s="33">
        <f>IF(M3&gt;D19,1,0)</f>
        <v>1</v>
      </c>
      <c r="Y19" s="33">
        <f>IF(M3&gt;D19+17.9,1,0)</f>
        <v>0</v>
      </c>
      <c r="Z19" s="33">
        <f t="shared" ref="Z19:Z27" si="34">SUM(W19:Y19)+C19</f>
        <v>5</v>
      </c>
      <c r="AA19" s="159">
        <f t="shared" ref="AA19:AA27" si="35">(G19-Z19)+C19</f>
        <v>7</v>
      </c>
      <c r="AB19" s="33">
        <f>IF(N3=D19,1,0)</f>
        <v>0</v>
      </c>
      <c r="AC19" s="33">
        <f>IF(N3&gt;D19,1,0)</f>
        <v>1</v>
      </c>
      <c r="AD19" s="33">
        <f>IF(N3&gt;D19+17.9,1,0)</f>
        <v>0</v>
      </c>
      <c r="AE19" s="33">
        <f t="shared" ref="AE19:AE27" si="36">SUM(AB19:AD19)+C19</f>
        <v>5</v>
      </c>
      <c r="AF19" s="159">
        <f t="shared" ref="AF19:AF27" si="37">(H19-AE19)+C19</f>
        <v>6</v>
      </c>
      <c r="AG19" s="33">
        <f>IF(O3=D19,1,0)</f>
        <v>0</v>
      </c>
      <c r="AH19" s="33">
        <f>IF(O3&gt;D19,1,0)</f>
        <v>1</v>
      </c>
      <c r="AI19" s="33">
        <f>IF(O3&gt;D19+17.9,1,0)</f>
        <v>0</v>
      </c>
      <c r="AJ19" s="123">
        <f>IF(O3&gt;D19+35.9,1,0)</f>
        <v>0</v>
      </c>
      <c r="AK19" s="33">
        <f t="shared" ref="AK19:AK27" si="38">SUM(AG19:AJ19)+C19</f>
        <v>5</v>
      </c>
      <c r="AL19" s="159">
        <f t="shared" ref="AL19:AL27" si="39">(I19-AK19)+C19</f>
        <v>6</v>
      </c>
      <c r="AM19" s="2"/>
      <c r="AN19" s="2"/>
      <c r="AO19" s="31">
        <f xml:space="preserve"> IF( K3-D19&lt;0,-1,0)</f>
        <v>0</v>
      </c>
      <c r="AP19" s="31">
        <f xml:space="preserve"> IF(K3-D19&gt;17.9,C19+2,C19+1)</f>
        <v>6</v>
      </c>
      <c r="AQ19" s="31">
        <f t="shared" ref="AQ19:AQ27" si="40">(AP19+2)-F19</f>
        <v>-1</v>
      </c>
      <c r="AR19" s="123">
        <f t="shared" ref="AR19:AR27" si="41">IF(D19&lt;3,1,0)</f>
        <v>0</v>
      </c>
      <c r="AS19" s="123">
        <f t="shared" ref="AS19:AS27" si="42">IF(AQ19+AR19&gt;0,AQ19+AR19,0)</f>
        <v>0</v>
      </c>
      <c r="AT19" s="31">
        <f t="shared" ref="AT19:AT27" si="43" xml:space="preserve"> IF(AS19&lt;0, 0, AS19+AO19)</f>
        <v>0</v>
      </c>
      <c r="AU19" s="46">
        <f t="shared" ref="AU19:AU27" si="44">IF(AT19&lt;0,0,AT19)</f>
        <v>0</v>
      </c>
      <c r="AV19" s="31">
        <f xml:space="preserve"> IF( M3-D19&lt;0,-1,0)</f>
        <v>0</v>
      </c>
      <c r="AW19" s="31">
        <f xml:space="preserve"> IF(M3-D19&gt;17.9,C19+2,C19+1)</f>
        <v>5</v>
      </c>
      <c r="AX19" s="31">
        <f t="shared" ref="AX19:AX27" si="45">(AW19+2)-G19</f>
        <v>-1</v>
      </c>
      <c r="AY19" s="31">
        <f t="shared" ref="AY19:AY27" si="46" xml:space="preserve"> IF(AX19&lt;0, 0, AX19+AV19)</f>
        <v>0</v>
      </c>
      <c r="AZ19" s="46">
        <f t="shared" ref="AZ19:AZ27" si="47">IF(AY19&lt;0,0,AY19)</f>
        <v>0</v>
      </c>
      <c r="BA19" s="31">
        <f xml:space="preserve"> IF( N3-D19&lt;0,-1,0)</f>
        <v>0</v>
      </c>
      <c r="BB19" s="31">
        <f xml:space="preserve"> IF(N3-D19&gt;17.9,C19+2,C19+1)</f>
        <v>5</v>
      </c>
      <c r="BC19" s="31">
        <f t="shared" ref="BC19:BC27" si="48">(BB19+2)-H19</f>
        <v>0</v>
      </c>
      <c r="BD19" s="31">
        <f t="shared" ref="BD19:BD27" si="49">IF(BC19&lt;0,0,BC19+BA19)</f>
        <v>0</v>
      </c>
      <c r="BE19" s="46">
        <f t="shared" ref="BE19:BE27" si="50">IF(BD19&lt;0,0,BD19)</f>
        <v>0</v>
      </c>
      <c r="BF19" s="31">
        <f xml:space="preserve"> IF( O3-D19&lt;0,-1,0)</f>
        <v>0</v>
      </c>
      <c r="BG19" s="31">
        <f xml:space="preserve"> IF(O3-D19&gt;17.9,C19+2,C19+1)</f>
        <v>5</v>
      </c>
      <c r="BH19" s="31">
        <f t="shared" ref="BH19:BH27" si="51">(BG19+2)-I19</f>
        <v>0</v>
      </c>
      <c r="BI19" s="31">
        <f t="shared" ref="BI19:BI27" si="52">IF(BH19&lt;0,0,BH19+BF19)</f>
        <v>0</v>
      </c>
      <c r="BJ19" s="46">
        <f t="shared" ref="BJ19:BJ27" si="53">IF(BI19&lt;0,0,BI19)</f>
        <v>0</v>
      </c>
    </row>
    <row r="20" spans="2:62" s="67" customFormat="1" x14ac:dyDescent="0.25">
      <c r="B20" s="118">
        <v>11</v>
      </c>
      <c r="C20" s="118">
        <f>'DAY 1 INPUT'!C17</f>
        <v>5</v>
      </c>
      <c r="D20" s="119">
        <f>'DAY 1 INPUT'!D17</f>
        <v>8</v>
      </c>
      <c r="E20" s="74"/>
      <c r="F20" s="120">
        <f>'DAY 1 INPUT'!F17</f>
        <v>8</v>
      </c>
      <c r="G20" s="120">
        <f>'DAY 1 INPUT'!G17</f>
        <v>8</v>
      </c>
      <c r="H20" s="120">
        <f>'DAY 1 INPUT'!H17</f>
        <v>6</v>
      </c>
      <c r="I20" s="120">
        <f>'DAY 1 INPUT'!I17</f>
        <v>7</v>
      </c>
      <c r="J20" s="74"/>
      <c r="K20" s="541">
        <f t="shared" si="28"/>
        <v>7</v>
      </c>
      <c r="L20" s="31">
        <f t="shared" si="27"/>
        <v>7</v>
      </c>
      <c r="M20" s="72">
        <f t="shared" si="29"/>
        <v>7</v>
      </c>
      <c r="N20" s="72">
        <f t="shared" si="30"/>
        <v>6</v>
      </c>
      <c r="O20" s="72">
        <f t="shared" si="31"/>
        <v>7</v>
      </c>
      <c r="P20" s="154"/>
      <c r="Q20" s="155">
        <f>IF(K3=D20,1,0)</f>
        <v>0</v>
      </c>
      <c r="R20" s="155">
        <f>IF(K3&gt;D20,1,0)</f>
        <v>1</v>
      </c>
      <c r="S20" s="155">
        <f>IF(K3&gt;D20+17.9,1,0)</f>
        <v>1</v>
      </c>
      <c r="T20" s="156">
        <f>IF(K3&gt;D20+35.9,1,0)</f>
        <v>0</v>
      </c>
      <c r="U20" s="155">
        <f t="shared" si="32"/>
        <v>7</v>
      </c>
      <c r="V20" s="157">
        <f t="shared" si="33"/>
        <v>6</v>
      </c>
      <c r="W20" s="155">
        <f>IF(M3=D20,1,0)</f>
        <v>0</v>
      </c>
      <c r="X20" s="155">
        <f>IF(M3&gt;D20,1,0)</f>
        <v>1</v>
      </c>
      <c r="Y20" s="155">
        <f>IF(M3&gt;D20+17.9,1,0)</f>
        <v>0</v>
      </c>
      <c r="Z20" s="155">
        <f t="shared" si="34"/>
        <v>6</v>
      </c>
      <c r="AA20" s="157">
        <f t="shared" si="35"/>
        <v>7</v>
      </c>
      <c r="AB20" s="155">
        <f>IF(N3=D20,1,0)</f>
        <v>0</v>
      </c>
      <c r="AC20" s="155">
        <f>IF(N3&gt;D20,1,0)</f>
        <v>1</v>
      </c>
      <c r="AD20" s="155">
        <f>IF(N3&gt;D20+17.9,1,0)</f>
        <v>0</v>
      </c>
      <c r="AE20" s="155">
        <f t="shared" si="36"/>
        <v>6</v>
      </c>
      <c r="AF20" s="157">
        <f t="shared" si="37"/>
        <v>5</v>
      </c>
      <c r="AG20" s="155">
        <f>IF(O3=D20,1,0)</f>
        <v>0</v>
      </c>
      <c r="AH20" s="155">
        <f>IF(O3&gt;D20,1,0)</f>
        <v>1</v>
      </c>
      <c r="AI20" s="155">
        <f>IF(O3&gt;D20+17.9,1,0)</f>
        <v>1</v>
      </c>
      <c r="AJ20" s="156">
        <f>IF(O3&gt;D20+35.9,1,0)</f>
        <v>0</v>
      </c>
      <c r="AK20" s="155">
        <f t="shared" si="38"/>
        <v>7</v>
      </c>
      <c r="AL20" s="157">
        <f t="shared" si="39"/>
        <v>5</v>
      </c>
      <c r="AM20" s="74"/>
      <c r="AN20" s="74"/>
      <c r="AO20" s="72">
        <f xml:space="preserve"> IF( K3-D20&lt;0,-1,0)</f>
        <v>0</v>
      </c>
      <c r="AP20" s="72">
        <f xml:space="preserve"> IF(K3-D20&gt;17.9,C20+2,C20+1)</f>
        <v>7</v>
      </c>
      <c r="AQ20" s="72">
        <f t="shared" si="40"/>
        <v>1</v>
      </c>
      <c r="AR20" s="156">
        <f t="shared" si="41"/>
        <v>0</v>
      </c>
      <c r="AS20" s="156">
        <f t="shared" si="42"/>
        <v>1</v>
      </c>
      <c r="AT20" s="72">
        <f t="shared" si="43"/>
        <v>1</v>
      </c>
      <c r="AU20" s="158">
        <f t="shared" si="44"/>
        <v>1</v>
      </c>
      <c r="AV20" s="72">
        <f xml:space="preserve"> IF( M3-D20&lt;0,-1,0)</f>
        <v>0</v>
      </c>
      <c r="AW20" s="72">
        <f xml:space="preserve"> IF(M3-D20&gt;17.9,C20+2,C20+1)</f>
        <v>6</v>
      </c>
      <c r="AX20" s="72">
        <f t="shared" si="45"/>
        <v>0</v>
      </c>
      <c r="AY20" s="72">
        <f t="shared" si="46"/>
        <v>0</v>
      </c>
      <c r="AZ20" s="158">
        <f t="shared" si="47"/>
        <v>0</v>
      </c>
      <c r="BA20" s="72">
        <f xml:space="preserve"> IF( N3-D20&lt;0,-1,0)</f>
        <v>0</v>
      </c>
      <c r="BB20" s="72">
        <f xml:space="preserve"> IF(N3-D20&gt;17.9,C20+2,C20+1)</f>
        <v>6</v>
      </c>
      <c r="BC20" s="72">
        <f t="shared" si="48"/>
        <v>2</v>
      </c>
      <c r="BD20" s="72">
        <f t="shared" si="49"/>
        <v>2</v>
      </c>
      <c r="BE20" s="158">
        <f t="shared" si="50"/>
        <v>2</v>
      </c>
      <c r="BF20" s="72">
        <f xml:space="preserve"> IF( O3-D20&lt;0,-1,0)</f>
        <v>0</v>
      </c>
      <c r="BG20" s="72">
        <f xml:space="preserve"> IF(O3-D20&gt;17.9,C20+2,C20+1)</f>
        <v>7</v>
      </c>
      <c r="BH20" s="72">
        <f t="shared" si="51"/>
        <v>2</v>
      </c>
      <c r="BI20" s="72">
        <f t="shared" si="52"/>
        <v>2</v>
      </c>
      <c r="BJ20" s="158">
        <f t="shared" si="53"/>
        <v>2</v>
      </c>
    </row>
    <row r="21" spans="2:62" x14ac:dyDescent="0.25">
      <c r="B21" s="29">
        <v>12</v>
      </c>
      <c r="C21" s="29">
        <f>'DAY 1 INPUT'!C18</f>
        <v>3</v>
      </c>
      <c r="D21" s="30">
        <f>'DAY 1 INPUT'!D18</f>
        <v>18</v>
      </c>
      <c r="E21" s="2"/>
      <c r="F21" s="99">
        <f>'DAY 1 INPUT'!F18</f>
        <v>5</v>
      </c>
      <c r="G21" s="99">
        <f>'DAY 1 INPUT'!G18</f>
        <v>4</v>
      </c>
      <c r="H21" s="99">
        <f>'DAY 1 INPUT'!H18</f>
        <v>5</v>
      </c>
      <c r="I21" s="99">
        <f>'DAY 1 INPUT'!I18</f>
        <v>3</v>
      </c>
      <c r="J21" s="2"/>
      <c r="K21" s="541">
        <f t="shared" si="28"/>
        <v>5</v>
      </c>
      <c r="L21" s="31">
        <f t="shared" si="27"/>
        <v>5</v>
      </c>
      <c r="M21" s="31">
        <f t="shared" si="29"/>
        <v>4</v>
      </c>
      <c r="N21" s="31">
        <f t="shared" si="30"/>
        <v>5</v>
      </c>
      <c r="O21" s="31">
        <f t="shared" si="31"/>
        <v>3</v>
      </c>
      <c r="P21" s="9"/>
      <c r="Q21" s="33">
        <f>IF(K3=D21,1,0)</f>
        <v>0</v>
      </c>
      <c r="R21" s="33">
        <f>IF(K3&gt;D21,1,0)</f>
        <v>1</v>
      </c>
      <c r="S21" s="33">
        <f>IF(K3&gt;D21+17.9,1,0)</f>
        <v>1</v>
      </c>
      <c r="T21" s="123">
        <f>IF(K3&gt;D21+35.9,1,0)</f>
        <v>0</v>
      </c>
      <c r="U21" s="33">
        <f t="shared" si="32"/>
        <v>5</v>
      </c>
      <c r="V21" s="159">
        <f t="shared" si="33"/>
        <v>3</v>
      </c>
      <c r="W21" s="33">
        <f>IF(M3=D21,1,0)</f>
        <v>0</v>
      </c>
      <c r="X21" s="33">
        <f>IF(M3&gt;D21,1,0)</f>
        <v>1</v>
      </c>
      <c r="Y21" s="33">
        <f>IF(M3&gt;D21+17.9,1,0)</f>
        <v>0</v>
      </c>
      <c r="Z21" s="33">
        <f t="shared" si="34"/>
        <v>4</v>
      </c>
      <c r="AA21" s="159">
        <f t="shared" si="35"/>
        <v>3</v>
      </c>
      <c r="AB21" s="33">
        <f>IF(N3=D21,1,0)</f>
        <v>0</v>
      </c>
      <c r="AC21" s="33">
        <f>IF(N3&gt;D21,1,0)</f>
        <v>1</v>
      </c>
      <c r="AD21" s="33">
        <f>IF(N3&gt;D21+17.9,1,0)</f>
        <v>0</v>
      </c>
      <c r="AE21" s="33">
        <f t="shared" si="36"/>
        <v>4</v>
      </c>
      <c r="AF21" s="159">
        <f t="shared" si="37"/>
        <v>4</v>
      </c>
      <c r="AG21" s="33">
        <f>IF(O3=D21,1,0)</f>
        <v>0</v>
      </c>
      <c r="AH21" s="33">
        <f>IF(O3&gt;D21,1,0)</f>
        <v>1</v>
      </c>
      <c r="AI21" s="33">
        <f>IF(O3&gt;D21+17.9,1,0)</f>
        <v>0</v>
      </c>
      <c r="AJ21" s="123">
        <f>IF(O3&gt;D21+35.9,1,0)</f>
        <v>0</v>
      </c>
      <c r="AK21" s="33">
        <f t="shared" si="38"/>
        <v>4</v>
      </c>
      <c r="AL21" s="159">
        <f t="shared" si="39"/>
        <v>2</v>
      </c>
      <c r="AM21" s="2"/>
      <c r="AN21" s="2"/>
      <c r="AO21" s="31">
        <f xml:space="preserve"> IF( K3-D21&lt;0,-1,0)</f>
        <v>0</v>
      </c>
      <c r="AP21" s="31">
        <f xml:space="preserve"> IF(K3-D21&gt;17.9,C21+2,C21+1)</f>
        <v>5</v>
      </c>
      <c r="AQ21" s="31">
        <f t="shared" si="40"/>
        <v>2</v>
      </c>
      <c r="AR21" s="123">
        <f t="shared" si="41"/>
        <v>0</v>
      </c>
      <c r="AS21" s="123">
        <f t="shared" si="42"/>
        <v>2</v>
      </c>
      <c r="AT21" s="31">
        <f t="shared" si="43"/>
        <v>2</v>
      </c>
      <c r="AU21" s="46">
        <f t="shared" si="44"/>
        <v>2</v>
      </c>
      <c r="AV21" s="31">
        <f xml:space="preserve"> IF( M3-D21&lt;0,-1,0)</f>
        <v>0</v>
      </c>
      <c r="AW21" s="31">
        <f xml:space="preserve"> IF(M3-D21&gt;17.9,C21+2,C21+1)</f>
        <v>4</v>
      </c>
      <c r="AX21" s="31">
        <f t="shared" si="45"/>
        <v>2</v>
      </c>
      <c r="AY21" s="31">
        <f t="shared" si="46"/>
        <v>2</v>
      </c>
      <c r="AZ21" s="46">
        <f t="shared" si="47"/>
        <v>2</v>
      </c>
      <c r="BA21" s="31">
        <f xml:space="preserve"> IF( N3-D21&lt;0,-1,0)</f>
        <v>0</v>
      </c>
      <c r="BB21" s="31">
        <f xml:space="preserve"> IF(N3-D21&gt;17.9,C21+2,C21+1)</f>
        <v>4</v>
      </c>
      <c r="BC21" s="31">
        <f t="shared" si="48"/>
        <v>1</v>
      </c>
      <c r="BD21" s="31">
        <f t="shared" si="49"/>
        <v>1</v>
      </c>
      <c r="BE21" s="46">
        <f t="shared" si="50"/>
        <v>1</v>
      </c>
      <c r="BF21" s="31">
        <f xml:space="preserve"> IF( O3-D21&lt;0,-1,0)</f>
        <v>0</v>
      </c>
      <c r="BG21" s="31">
        <f xml:space="preserve"> IF(O3-D21&gt;17.9,C21+2,C21+1)</f>
        <v>4</v>
      </c>
      <c r="BH21" s="31">
        <f t="shared" si="51"/>
        <v>3</v>
      </c>
      <c r="BI21" s="31">
        <f t="shared" si="52"/>
        <v>3</v>
      </c>
      <c r="BJ21" s="46">
        <f t="shared" si="53"/>
        <v>3</v>
      </c>
    </row>
    <row r="22" spans="2:62" s="67" customFormat="1" x14ac:dyDescent="0.25">
      <c r="B22" s="119">
        <v>13</v>
      </c>
      <c r="C22" s="118">
        <f>'DAY 1 INPUT'!C19</f>
        <v>4</v>
      </c>
      <c r="D22" s="119">
        <f>'DAY 1 INPUT'!D19</f>
        <v>4</v>
      </c>
      <c r="E22" s="121"/>
      <c r="F22" s="120">
        <f>'DAY 1 INPUT'!F19</f>
        <v>8</v>
      </c>
      <c r="G22" s="120">
        <f>'DAY 1 INPUT'!G19</f>
        <v>6</v>
      </c>
      <c r="H22" s="120">
        <f>'DAY 1 INPUT'!H19</f>
        <v>8</v>
      </c>
      <c r="I22" s="120">
        <f>'DAY 1 INPUT'!I19</f>
        <v>6</v>
      </c>
      <c r="J22" s="74"/>
      <c r="K22" s="541">
        <f t="shared" si="28"/>
        <v>6</v>
      </c>
      <c r="L22" s="31">
        <f>IF(F22&lt;7,F22,7)</f>
        <v>7</v>
      </c>
      <c r="M22" s="72">
        <f t="shared" si="29"/>
        <v>6</v>
      </c>
      <c r="N22" s="72">
        <f t="shared" si="30"/>
        <v>6</v>
      </c>
      <c r="O22" s="72">
        <f t="shared" si="31"/>
        <v>6</v>
      </c>
      <c r="P22" s="154"/>
      <c r="Q22" s="155">
        <f>IF(K3=D22,1,0)</f>
        <v>0</v>
      </c>
      <c r="R22" s="155">
        <f>IF(K3&gt;D22,1,0)</f>
        <v>1</v>
      </c>
      <c r="S22" s="155">
        <f>IF(K3&gt;D22+17.9,1,0)</f>
        <v>1</v>
      </c>
      <c r="T22" s="156">
        <f>IF(K3&gt;D22+35.9,1,0)</f>
        <v>1</v>
      </c>
      <c r="U22" s="155">
        <f t="shared" si="32"/>
        <v>7</v>
      </c>
      <c r="V22" s="157">
        <f t="shared" si="33"/>
        <v>5</v>
      </c>
      <c r="W22" s="155">
        <f>IF(M3=D22,1,0)</f>
        <v>0</v>
      </c>
      <c r="X22" s="155">
        <f>IF(M3&gt;D22,1,0)</f>
        <v>1</v>
      </c>
      <c r="Y22" s="155">
        <f>IF(M3&gt;D22+17.9,1,0)</f>
        <v>1</v>
      </c>
      <c r="Z22" s="155">
        <f t="shared" si="34"/>
        <v>6</v>
      </c>
      <c r="AA22" s="157">
        <f t="shared" si="35"/>
        <v>4</v>
      </c>
      <c r="AB22" s="155">
        <f>IF(N3=D22,1,0)</f>
        <v>0</v>
      </c>
      <c r="AC22" s="155">
        <f>IF(N3&gt;D22,1,0)</f>
        <v>1</v>
      </c>
      <c r="AD22" s="155">
        <f>IF(N3&gt;D22+17.9,1,0)</f>
        <v>1</v>
      </c>
      <c r="AE22" s="155">
        <f t="shared" si="36"/>
        <v>6</v>
      </c>
      <c r="AF22" s="157">
        <f t="shared" si="37"/>
        <v>6</v>
      </c>
      <c r="AG22" s="155">
        <f>IF(O3=D22,1,0)</f>
        <v>0</v>
      </c>
      <c r="AH22" s="155">
        <f>IF(O3&gt;D22,1,0)</f>
        <v>1</v>
      </c>
      <c r="AI22" s="155">
        <f>IF(O3&gt;D22+17.9,1,0)</f>
        <v>1</v>
      </c>
      <c r="AJ22" s="156">
        <f>IF(O3&gt;D22+35.9,1,0)</f>
        <v>0</v>
      </c>
      <c r="AK22" s="155">
        <f t="shared" si="38"/>
        <v>6</v>
      </c>
      <c r="AL22" s="157">
        <f t="shared" si="39"/>
        <v>4</v>
      </c>
      <c r="AM22" s="74"/>
      <c r="AN22" s="74"/>
      <c r="AO22" s="72">
        <f xml:space="preserve"> IF( K3-D22&lt;0,-1,0)</f>
        <v>0</v>
      </c>
      <c r="AP22" s="72">
        <f xml:space="preserve"> IF(K3-D22&gt;17.9,C22+2,C22+1)</f>
        <v>6</v>
      </c>
      <c r="AQ22" s="72">
        <f t="shared" si="40"/>
        <v>0</v>
      </c>
      <c r="AR22" s="156">
        <f>IF(D22&lt;5,1,0)</f>
        <v>1</v>
      </c>
      <c r="AS22" s="156">
        <f t="shared" si="42"/>
        <v>1</v>
      </c>
      <c r="AT22" s="72">
        <f t="shared" si="43"/>
        <v>1</v>
      </c>
      <c r="AU22" s="158">
        <f t="shared" si="44"/>
        <v>1</v>
      </c>
      <c r="AV22" s="72">
        <f xml:space="preserve"> IF( M3-D22&lt;0,-1,0)</f>
        <v>0</v>
      </c>
      <c r="AW22" s="72">
        <f xml:space="preserve"> IF(M3-D22&gt;17.9,C22+2,C22+1)</f>
        <v>6</v>
      </c>
      <c r="AX22" s="72">
        <f t="shared" si="45"/>
        <v>2</v>
      </c>
      <c r="AY22" s="72">
        <f t="shared" si="46"/>
        <v>2</v>
      </c>
      <c r="AZ22" s="158">
        <f t="shared" si="47"/>
        <v>2</v>
      </c>
      <c r="BA22" s="72">
        <f xml:space="preserve"> IF( N3-D22&lt;0,-1,0)</f>
        <v>0</v>
      </c>
      <c r="BB22" s="72">
        <f xml:space="preserve"> IF(N3-D22&gt;17.9,C22+2,C22+1)</f>
        <v>6</v>
      </c>
      <c r="BC22" s="72">
        <f t="shared" si="48"/>
        <v>0</v>
      </c>
      <c r="BD22" s="72">
        <f t="shared" si="49"/>
        <v>0</v>
      </c>
      <c r="BE22" s="158">
        <f t="shared" si="50"/>
        <v>0</v>
      </c>
      <c r="BF22" s="72">
        <f xml:space="preserve"> IF( O3-D22&lt;0,-1,0)</f>
        <v>0</v>
      </c>
      <c r="BG22" s="72">
        <f xml:space="preserve"> IF(O3-D22&gt;17.9,C22+2,C22+1)</f>
        <v>6</v>
      </c>
      <c r="BH22" s="72">
        <f t="shared" si="51"/>
        <v>2</v>
      </c>
      <c r="BI22" s="72">
        <f t="shared" si="52"/>
        <v>2</v>
      </c>
      <c r="BJ22" s="158">
        <f t="shared" si="53"/>
        <v>2</v>
      </c>
    </row>
    <row r="23" spans="2:62" x14ac:dyDescent="0.25">
      <c r="B23" s="29">
        <v>14</v>
      </c>
      <c r="C23" s="29">
        <f>'DAY 1 INPUT'!C20</f>
        <v>4</v>
      </c>
      <c r="D23" s="30">
        <f>'DAY 1 INPUT'!D20</f>
        <v>2</v>
      </c>
      <c r="E23" s="2"/>
      <c r="F23" s="99">
        <f>'DAY 1 INPUT'!F20</f>
        <v>8</v>
      </c>
      <c r="G23" s="99">
        <f>'DAY 1 INPUT'!G20</f>
        <v>8</v>
      </c>
      <c r="H23" s="99">
        <f>'DAY 1 INPUT'!H20</f>
        <v>8</v>
      </c>
      <c r="I23" s="99">
        <f>'DAY 1 INPUT'!I20</f>
        <v>8</v>
      </c>
      <c r="J23" s="2"/>
      <c r="K23" s="541">
        <f t="shared" si="28"/>
        <v>6</v>
      </c>
      <c r="L23" s="31">
        <f>IF(F23&lt;7,F23,7)</f>
        <v>7</v>
      </c>
      <c r="M23" s="31">
        <f t="shared" si="29"/>
        <v>6</v>
      </c>
      <c r="N23" s="31">
        <f t="shared" si="30"/>
        <v>6</v>
      </c>
      <c r="O23" s="31">
        <f t="shared" si="31"/>
        <v>6</v>
      </c>
      <c r="P23" s="9"/>
      <c r="Q23" s="33">
        <f>IF(K3=D23,1,0)</f>
        <v>0</v>
      </c>
      <c r="R23" s="33">
        <f>IF(K3&gt;D23,1,0)</f>
        <v>1</v>
      </c>
      <c r="S23" s="33">
        <f>IF(K3&gt;D23+17.9,1,0)</f>
        <v>1</v>
      </c>
      <c r="T23" s="123">
        <f>IF(K3&gt;D23+35.9,1,0)</f>
        <v>1</v>
      </c>
      <c r="U23" s="33">
        <f t="shared" si="32"/>
        <v>7</v>
      </c>
      <c r="V23" s="159">
        <f t="shared" si="33"/>
        <v>5</v>
      </c>
      <c r="W23" s="33">
        <f>IF(M3=D23,1,0)</f>
        <v>0</v>
      </c>
      <c r="X23" s="33">
        <f>IF(M3&gt;D23,1,0)</f>
        <v>1</v>
      </c>
      <c r="Y23" s="33">
        <f>IF(M3&gt;D23+17.9,1,0)</f>
        <v>1</v>
      </c>
      <c r="Z23" s="33">
        <f t="shared" si="34"/>
        <v>6</v>
      </c>
      <c r="AA23" s="159">
        <f t="shared" si="35"/>
        <v>6</v>
      </c>
      <c r="AB23" s="33">
        <f>IF(N3=D23,1,0)</f>
        <v>0</v>
      </c>
      <c r="AC23" s="33">
        <f>IF(N3&gt;D23,1,0)</f>
        <v>1</v>
      </c>
      <c r="AD23" s="33">
        <f>IF(N3&gt;D23+17.9,1,0)</f>
        <v>1</v>
      </c>
      <c r="AE23" s="33">
        <f t="shared" si="36"/>
        <v>6</v>
      </c>
      <c r="AF23" s="159">
        <f t="shared" si="37"/>
        <v>6</v>
      </c>
      <c r="AG23" s="33">
        <f>IF(O3=D23,1,0)</f>
        <v>0</v>
      </c>
      <c r="AH23" s="33">
        <f>IF(O3&gt;D23,1,0)</f>
        <v>1</v>
      </c>
      <c r="AI23" s="33">
        <f>IF(O3&gt;D23+17.9,1,0)</f>
        <v>1</v>
      </c>
      <c r="AJ23" s="123">
        <f>IF(O3&gt;D23+35.9,1,0)</f>
        <v>0</v>
      </c>
      <c r="AK23" s="33">
        <f t="shared" si="38"/>
        <v>6</v>
      </c>
      <c r="AL23" s="159">
        <f t="shared" si="39"/>
        <v>6</v>
      </c>
      <c r="AM23" s="2"/>
      <c r="AN23" s="2"/>
      <c r="AO23" s="31">
        <f xml:space="preserve"> IF( K3-D23&lt;0,-1,0)</f>
        <v>0</v>
      </c>
      <c r="AP23" s="31">
        <f xml:space="preserve"> IF(K3-D23&gt;17.9,C23+2,C23+1)</f>
        <v>6</v>
      </c>
      <c r="AQ23" s="31">
        <f t="shared" si="40"/>
        <v>0</v>
      </c>
      <c r="AR23" s="123">
        <f>IF(D23&lt;5,1,0)</f>
        <v>1</v>
      </c>
      <c r="AS23" s="123">
        <f t="shared" si="42"/>
        <v>1</v>
      </c>
      <c r="AT23" s="31">
        <f t="shared" si="43"/>
        <v>1</v>
      </c>
      <c r="AU23" s="46">
        <f t="shared" si="44"/>
        <v>1</v>
      </c>
      <c r="AV23" s="31">
        <f xml:space="preserve"> IF( M3-D23&lt;0,-1,0)</f>
        <v>0</v>
      </c>
      <c r="AW23" s="31">
        <f xml:space="preserve"> IF(M3-D23&gt;17.9,C23+2,C23+1)</f>
        <v>6</v>
      </c>
      <c r="AX23" s="31">
        <f t="shared" si="45"/>
        <v>0</v>
      </c>
      <c r="AY23" s="31">
        <f t="shared" si="46"/>
        <v>0</v>
      </c>
      <c r="AZ23" s="46">
        <f t="shared" si="47"/>
        <v>0</v>
      </c>
      <c r="BA23" s="31">
        <f xml:space="preserve"> IF( N3-D23&lt;0,-1,0)</f>
        <v>0</v>
      </c>
      <c r="BB23" s="31">
        <f xml:space="preserve"> IF(N3-D23&gt;17.9,C23+2,C23+1)</f>
        <v>6</v>
      </c>
      <c r="BC23" s="31">
        <f t="shared" si="48"/>
        <v>0</v>
      </c>
      <c r="BD23" s="31">
        <f t="shared" si="49"/>
        <v>0</v>
      </c>
      <c r="BE23" s="46">
        <f t="shared" si="50"/>
        <v>0</v>
      </c>
      <c r="BF23" s="31">
        <f xml:space="preserve"> IF( O3-D23&lt;0,-1,0)</f>
        <v>0</v>
      </c>
      <c r="BG23" s="31">
        <f xml:space="preserve"> IF(O3-D23&gt;17.9,C23+2,C23+1)</f>
        <v>6</v>
      </c>
      <c r="BH23" s="31">
        <f t="shared" si="51"/>
        <v>0</v>
      </c>
      <c r="BI23" s="31">
        <f t="shared" si="52"/>
        <v>0</v>
      </c>
      <c r="BJ23" s="46">
        <f t="shared" si="53"/>
        <v>0</v>
      </c>
    </row>
    <row r="24" spans="2:62" s="67" customFormat="1" x14ac:dyDescent="0.25">
      <c r="B24" s="118">
        <v>15</v>
      </c>
      <c r="C24" s="118">
        <f>'DAY 1 INPUT'!C21</f>
        <v>5</v>
      </c>
      <c r="D24" s="119">
        <f>'DAY 1 INPUT'!D21</f>
        <v>14</v>
      </c>
      <c r="E24" s="74"/>
      <c r="F24" s="120">
        <f>'DAY 1 INPUT'!F21</f>
        <v>8</v>
      </c>
      <c r="G24" s="120">
        <f>'DAY 1 INPUT'!G21</f>
        <v>8</v>
      </c>
      <c r="H24" s="120">
        <f>'DAY 1 INPUT'!H21</f>
        <v>8</v>
      </c>
      <c r="I24" s="120">
        <f>'DAY 1 INPUT'!I21</f>
        <v>7</v>
      </c>
      <c r="J24" s="74"/>
      <c r="K24" s="541">
        <f t="shared" si="28"/>
        <v>7</v>
      </c>
      <c r="L24" s="31">
        <f t="shared" ref="L24:L27" si="54">K24</f>
        <v>7</v>
      </c>
      <c r="M24" s="72">
        <f t="shared" si="29"/>
        <v>7</v>
      </c>
      <c r="N24" s="72">
        <f t="shared" si="30"/>
        <v>7</v>
      </c>
      <c r="O24" s="72">
        <f t="shared" si="31"/>
        <v>7</v>
      </c>
      <c r="P24" s="154"/>
      <c r="Q24" s="155">
        <f>IF(K3=D24,1,0)</f>
        <v>0</v>
      </c>
      <c r="R24" s="155">
        <f>IF(K3&gt;D24,1,0)</f>
        <v>1</v>
      </c>
      <c r="S24" s="155">
        <f>IF(K3&gt;D24+17.9,1,0)</f>
        <v>1</v>
      </c>
      <c r="T24" s="156">
        <f>IF(K3&gt;D24+35.9,1,0)</f>
        <v>0</v>
      </c>
      <c r="U24" s="155">
        <f t="shared" si="32"/>
        <v>7</v>
      </c>
      <c r="V24" s="157">
        <f t="shared" si="33"/>
        <v>6</v>
      </c>
      <c r="W24" s="155">
        <f>IF(M3=D24,1,0)</f>
        <v>0</v>
      </c>
      <c r="X24" s="155">
        <f>IF(M3&gt;D24,1,0)</f>
        <v>1</v>
      </c>
      <c r="Y24" s="155">
        <f>IF(M3&gt;D24+17.9,1,0)</f>
        <v>0</v>
      </c>
      <c r="Z24" s="155">
        <f t="shared" si="34"/>
        <v>6</v>
      </c>
      <c r="AA24" s="157">
        <f t="shared" si="35"/>
        <v>7</v>
      </c>
      <c r="AB24" s="155">
        <f>IF(N3=D24,1,0)</f>
        <v>0</v>
      </c>
      <c r="AC24" s="155">
        <f>IF(N3&gt;D24,1,0)</f>
        <v>1</v>
      </c>
      <c r="AD24" s="155">
        <f>IF(N3&gt;D24+17.9,1,0)</f>
        <v>0</v>
      </c>
      <c r="AE24" s="155">
        <f t="shared" si="36"/>
        <v>6</v>
      </c>
      <c r="AF24" s="157">
        <f t="shared" si="37"/>
        <v>7</v>
      </c>
      <c r="AG24" s="155">
        <f>IF(O3=D24,1,0)</f>
        <v>0</v>
      </c>
      <c r="AH24" s="155">
        <f>IF(O3&gt;D24,1,0)</f>
        <v>1</v>
      </c>
      <c r="AI24" s="155">
        <f>IF(O3&gt;D24+17.9,1,0)</f>
        <v>0</v>
      </c>
      <c r="AJ24" s="156">
        <f>IF(O3&gt;D24+35.9,1,0)</f>
        <v>0</v>
      </c>
      <c r="AK24" s="155">
        <f t="shared" si="38"/>
        <v>6</v>
      </c>
      <c r="AL24" s="157">
        <f t="shared" si="39"/>
        <v>6</v>
      </c>
      <c r="AM24" s="74"/>
      <c r="AN24" s="74"/>
      <c r="AO24" s="72">
        <f xml:space="preserve"> IF(K3-D24&lt;0,-1,0)</f>
        <v>0</v>
      </c>
      <c r="AP24" s="72">
        <f xml:space="preserve"> IF(K3-D24&gt;17.9,C24+2,C24+1)</f>
        <v>7</v>
      </c>
      <c r="AQ24" s="72">
        <f t="shared" si="40"/>
        <v>1</v>
      </c>
      <c r="AR24" s="156">
        <f t="shared" si="41"/>
        <v>0</v>
      </c>
      <c r="AS24" s="156">
        <f t="shared" si="42"/>
        <v>1</v>
      </c>
      <c r="AT24" s="72">
        <f t="shared" si="43"/>
        <v>1</v>
      </c>
      <c r="AU24" s="158">
        <f t="shared" si="44"/>
        <v>1</v>
      </c>
      <c r="AV24" s="72">
        <f xml:space="preserve"> IF( M3-D24&lt;0,-1,0)</f>
        <v>0</v>
      </c>
      <c r="AW24" s="72">
        <f xml:space="preserve"> IF(M3-D24&gt;17.9,C24+2,C24+1)</f>
        <v>6</v>
      </c>
      <c r="AX24" s="72">
        <f t="shared" si="45"/>
        <v>0</v>
      </c>
      <c r="AY24" s="72">
        <f t="shared" si="46"/>
        <v>0</v>
      </c>
      <c r="AZ24" s="158">
        <f t="shared" si="47"/>
        <v>0</v>
      </c>
      <c r="BA24" s="72">
        <f xml:space="preserve"> IF( N3-D24&lt;0,-1,0)</f>
        <v>0</v>
      </c>
      <c r="BB24" s="72">
        <f xml:space="preserve"> IF(N3-D24&gt;17.9,C24+2,C24+1)</f>
        <v>6</v>
      </c>
      <c r="BC24" s="72">
        <f t="shared" si="48"/>
        <v>0</v>
      </c>
      <c r="BD24" s="72">
        <f t="shared" si="49"/>
        <v>0</v>
      </c>
      <c r="BE24" s="158">
        <f t="shared" si="50"/>
        <v>0</v>
      </c>
      <c r="BF24" s="72">
        <f xml:space="preserve"> IF( O3-D24&lt;0,-1,0)</f>
        <v>0</v>
      </c>
      <c r="BG24" s="72">
        <f xml:space="preserve"> IF(O3-D24&gt;17.9,C24+2,C24+1)</f>
        <v>6</v>
      </c>
      <c r="BH24" s="72">
        <f t="shared" si="51"/>
        <v>1</v>
      </c>
      <c r="BI24" s="72">
        <f t="shared" si="52"/>
        <v>1</v>
      </c>
      <c r="BJ24" s="158">
        <f t="shared" si="53"/>
        <v>1</v>
      </c>
    </row>
    <row r="25" spans="2:62" x14ac:dyDescent="0.25">
      <c r="B25" s="29">
        <v>16</v>
      </c>
      <c r="C25" s="29">
        <f>'DAY 1 INPUT'!C22</f>
        <v>3</v>
      </c>
      <c r="D25" s="30">
        <f>'DAY 1 INPUT'!D22</f>
        <v>16</v>
      </c>
      <c r="E25" s="2"/>
      <c r="F25" s="99">
        <f>'DAY 1 INPUT'!F22</f>
        <v>4</v>
      </c>
      <c r="G25" s="99">
        <f>'DAY 1 INPUT'!G22</f>
        <v>4</v>
      </c>
      <c r="H25" s="99">
        <f>'DAY 1 INPUT'!H22</f>
        <v>5</v>
      </c>
      <c r="I25" s="99">
        <f>'DAY 1 INPUT'!I22</f>
        <v>6</v>
      </c>
      <c r="J25" s="2"/>
      <c r="K25" s="541">
        <f t="shared" si="28"/>
        <v>4</v>
      </c>
      <c r="L25" s="31">
        <f t="shared" si="54"/>
        <v>4</v>
      </c>
      <c r="M25" s="31">
        <f t="shared" si="29"/>
        <v>4</v>
      </c>
      <c r="N25" s="31">
        <f t="shared" si="30"/>
        <v>5</v>
      </c>
      <c r="O25" s="31">
        <f t="shared" si="31"/>
        <v>5</v>
      </c>
      <c r="P25" s="9"/>
      <c r="Q25" s="33">
        <f>IF(K3=D25,1,0)</f>
        <v>0</v>
      </c>
      <c r="R25" s="33">
        <f>IF(K3&gt;D25,1,0)</f>
        <v>1</v>
      </c>
      <c r="S25" s="33">
        <f>IF(K3&gt;D25+17.9,1,0)</f>
        <v>1</v>
      </c>
      <c r="T25" s="123">
        <f>IF(K3&gt;D25+35.9,1,0)</f>
        <v>0</v>
      </c>
      <c r="U25" s="33">
        <f t="shared" si="32"/>
        <v>5</v>
      </c>
      <c r="V25" s="159">
        <f t="shared" si="33"/>
        <v>2</v>
      </c>
      <c r="W25" s="33">
        <f>IF(M3=D25,1,0)</f>
        <v>0</v>
      </c>
      <c r="X25" s="33">
        <f>IF(M3&gt;D25,1,0)</f>
        <v>1</v>
      </c>
      <c r="Y25" s="33">
        <f>IF(M3&gt;D25+17.9,1,0)</f>
        <v>0</v>
      </c>
      <c r="Z25" s="33">
        <f t="shared" si="34"/>
        <v>4</v>
      </c>
      <c r="AA25" s="159">
        <f t="shared" si="35"/>
        <v>3</v>
      </c>
      <c r="AB25" s="33">
        <f>IF(N3=D25,1,0)</f>
        <v>0</v>
      </c>
      <c r="AC25" s="33">
        <f>IF(N3&gt;D25,1,0)</f>
        <v>1</v>
      </c>
      <c r="AD25" s="33">
        <f>IF(N3&gt;D25+17.9,1,0)</f>
        <v>0</v>
      </c>
      <c r="AE25" s="33">
        <f t="shared" si="36"/>
        <v>4</v>
      </c>
      <c r="AF25" s="159">
        <f t="shared" si="37"/>
        <v>4</v>
      </c>
      <c r="AG25" s="33">
        <f>IF(O3=D25,1,0)</f>
        <v>0</v>
      </c>
      <c r="AH25" s="33">
        <f>IF(O3&gt;D25,1,0)</f>
        <v>1</v>
      </c>
      <c r="AI25" s="33">
        <f>IF(O3&gt;D25+17.9,1,0)</f>
        <v>0</v>
      </c>
      <c r="AJ25" s="123">
        <f>IF(O3&gt;D25+35.9,1,0)</f>
        <v>0</v>
      </c>
      <c r="AK25" s="33">
        <f t="shared" si="38"/>
        <v>4</v>
      </c>
      <c r="AL25" s="159">
        <f t="shared" si="39"/>
        <v>5</v>
      </c>
      <c r="AM25" s="2"/>
      <c r="AN25" s="2"/>
      <c r="AO25" s="31">
        <f xml:space="preserve"> IF( K3-D25&lt;0,-1,0)</f>
        <v>0</v>
      </c>
      <c r="AP25" s="31">
        <f xml:space="preserve"> IF(K3-D25&gt;17.9,C25+2,C25+1)</f>
        <v>5</v>
      </c>
      <c r="AQ25" s="31">
        <f t="shared" si="40"/>
        <v>3</v>
      </c>
      <c r="AR25" s="123">
        <f t="shared" si="41"/>
        <v>0</v>
      </c>
      <c r="AS25" s="123">
        <f t="shared" si="42"/>
        <v>3</v>
      </c>
      <c r="AT25" s="31">
        <f t="shared" si="43"/>
        <v>3</v>
      </c>
      <c r="AU25" s="46">
        <f t="shared" si="44"/>
        <v>3</v>
      </c>
      <c r="AV25" s="31">
        <f xml:space="preserve"> IF( M3-D25&lt;0,-1,0)</f>
        <v>0</v>
      </c>
      <c r="AW25" s="31">
        <f xml:space="preserve"> IF(M3-D25&gt;17.9,C25+2,C25+1)</f>
        <v>4</v>
      </c>
      <c r="AX25" s="31">
        <f t="shared" si="45"/>
        <v>2</v>
      </c>
      <c r="AY25" s="31">
        <f t="shared" si="46"/>
        <v>2</v>
      </c>
      <c r="AZ25" s="46">
        <f t="shared" si="47"/>
        <v>2</v>
      </c>
      <c r="BA25" s="31">
        <f xml:space="preserve"> IF( N3-D25&lt;0,-1,0)</f>
        <v>0</v>
      </c>
      <c r="BB25" s="31">
        <f xml:space="preserve"> IF(N3-D25&gt;17.9,C25+2,C25+1)</f>
        <v>4</v>
      </c>
      <c r="BC25" s="31">
        <f t="shared" si="48"/>
        <v>1</v>
      </c>
      <c r="BD25" s="31">
        <f t="shared" si="49"/>
        <v>1</v>
      </c>
      <c r="BE25" s="46">
        <f t="shared" si="50"/>
        <v>1</v>
      </c>
      <c r="BF25" s="31">
        <f xml:space="preserve"> IF( O3-D25&lt;0,-1,0)</f>
        <v>0</v>
      </c>
      <c r="BG25" s="31">
        <f xml:space="preserve"> IF(O3-D25&gt;17.9,C25+2,C25+1)</f>
        <v>4</v>
      </c>
      <c r="BH25" s="31">
        <f t="shared" si="51"/>
        <v>0</v>
      </c>
      <c r="BI25" s="31">
        <f t="shared" si="52"/>
        <v>0</v>
      </c>
      <c r="BJ25" s="46">
        <f t="shared" si="53"/>
        <v>0</v>
      </c>
    </row>
    <row r="26" spans="2:62" s="67" customFormat="1" x14ac:dyDescent="0.25">
      <c r="B26" s="118">
        <v>17</v>
      </c>
      <c r="C26" s="118">
        <f>'DAY 1 INPUT'!C23</f>
        <v>4</v>
      </c>
      <c r="D26" s="119">
        <f>'DAY 1 INPUT'!D23</f>
        <v>6</v>
      </c>
      <c r="E26" s="74"/>
      <c r="F26" s="120">
        <f>'DAY 1 INPUT'!F23</f>
        <v>8</v>
      </c>
      <c r="G26" s="120">
        <f>'DAY 1 INPUT'!G23</f>
        <v>5</v>
      </c>
      <c r="H26" s="120">
        <f>'DAY 1 INPUT'!H23</f>
        <v>6</v>
      </c>
      <c r="I26" s="120">
        <f>'DAY 1 INPUT'!I23</f>
        <v>7</v>
      </c>
      <c r="J26" s="74"/>
      <c r="K26" s="541">
        <f t="shared" si="28"/>
        <v>6</v>
      </c>
      <c r="L26" s="31">
        <f t="shared" si="54"/>
        <v>6</v>
      </c>
      <c r="M26" s="72">
        <f t="shared" si="29"/>
        <v>5</v>
      </c>
      <c r="N26" s="72">
        <f t="shared" si="30"/>
        <v>6</v>
      </c>
      <c r="O26" s="72">
        <f t="shared" si="31"/>
        <v>6</v>
      </c>
      <c r="P26" s="154"/>
      <c r="Q26" s="155">
        <f>IF(K3=D26,1,0)</f>
        <v>0</v>
      </c>
      <c r="R26" s="155">
        <f>IF(K3&gt;D26,1,0)</f>
        <v>1</v>
      </c>
      <c r="S26" s="155">
        <f>IF(K3&gt;D26+17.9,1,0)</f>
        <v>1</v>
      </c>
      <c r="T26" s="156">
        <f>IF(K3&gt;D26+35.9,1,0)</f>
        <v>0</v>
      </c>
      <c r="U26" s="155">
        <f t="shared" si="32"/>
        <v>6</v>
      </c>
      <c r="V26" s="157">
        <f t="shared" si="33"/>
        <v>6</v>
      </c>
      <c r="W26" s="155">
        <f>IF(M3=D26,1,0)</f>
        <v>0</v>
      </c>
      <c r="X26" s="155">
        <f>IF(M3&gt;D26,1,0)</f>
        <v>1</v>
      </c>
      <c r="Y26" s="155">
        <f>IF(M3&gt;D26+17.9,1,0)</f>
        <v>0</v>
      </c>
      <c r="Z26" s="155">
        <f t="shared" si="34"/>
        <v>5</v>
      </c>
      <c r="AA26" s="157">
        <f t="shared" si="35"/>
        <v>4</v>
      </c>
      <c r="AB26" s="155">
        <f>IF(N3=D26,1,0)</f>
        <v>0</v>
      </c>
      <c r="AC26" s="155">
        <f>IF(N3&gt;D26,1,0)</f>
        <v>1</v>
      </c>
      <c r="AD26" s="155">
        <f>IF(N3&gt;D26+17.9,1,0)</f>
        <v>0</v>
      </c>
      <c r="AE26" s="155">
        <f t="shared" si="36"/>
        <v>5</v>
      </c>
      <c r="AF26" s="157">
        <f t="shared" si="37"/>
        <v>5</v>
      </c>
      <c r="AG26" s="155">
        <f>IF(O3=D26,1,0)</f>
        <v>0</v>
      </c>
      <c r="AH26" s="155">
        <f>IF(O3&gt;D26,1,0)</f>
        <v>1</v>
      </c>
      <c r="AI26" s="155">
        <f>IF(O3&gt;D26+17.9,1,0)</f>
        <v>1</v>
      </c>
      <c r="AJ26" s="156">
        <f>IF(O3&gt;D26+35.9,1,0)</f>
        <v>0</v>
      </c>
      <c r="AK26" s="155">
        <f t="shared" si="38"/>
        <v>6</v>
      </c>
      <c r="AL26" s="157">
        <f t="shared" si="39"/>
        <v>5</v>
      </c>
      <c r="AM26" s="74"/>
      <c r="AN26" s="74"/>
      <c r="AO26" s="72">
        <f xml:space="preserve"> IF( K3-D26&lt;0,-1,0)</f>
        <v>0</v>
      </c>
      <c r="AP26" s="72">
        <f xml:space="preserve"> IF(K3-D26&gt;17.9,C26+2,C26+1)</f>
        <v>6</v>
      </c>
      <c r="AQ26" s="72">
        <f t="shared" si="40"/>
        <v>0</v>
      </c>
      <c r="AR26" s="156">
        <f t="shared" si="41"/>
        <v>0</v>
      </c>
      <c r="AS26" s="156">
        <f t="shared" si="42"/>
        <v>0</v>
      </c>
      <c r="AT26" s="72">
        <f t="shared" si="43"/>
        <v>0</v>
      </c>
      <c r="AU26" s="158">
        <f t="shared" si="44"/>
        <v>0</v>
      </c>
      <c r="AV26" s="72">
        <f xml:space="preserve"> IF( M3-D26&lt;0,-1,0)</f>
        <v>0</v>
      </c>
      <c r="AW26" s="72">
        <f xml:space="preserve"> IF(M3-D26&gt;17.9,C26+2,C26+1)</f>
        <v>5</v>
      </c>
      <c r="AX26" s="72">
        <f t="shared" si="45"/>
        <v>2</v>
      </c>
      <c r="AY26" s="72">
        <f t="shared" si="46"/>
        <v>2</v>
      </c>
      <c r="AZ26" s="158">
        <f t="shared" si="47"/>
        <v>2</v>
      </c>
      <c r="BA26" s="72">
        <f xml:space="preserve"> IF( N3-D26&lt;0,-1,0)</f>
        <v>0</v>
      </c>
      <c r="BB26" s="72">
        <f xml:space="preserve"> IF(N3-D26&gt;17.9,C26+2,C26+1)</f>
        <v>5</v>
      </c>
      <c r="BC26" s="72">
        <f t="shared" si="48"/>
        <v>1</v>
      </c>
      <c r="BD26" s="72">
        <f t="shared" si="49"/>
        <v>1</v>
      </c>
      <c r="BE26" s="158">
        <f t="shared" si="50"/>
        <v>1</v>
      </c>
      <c r="BF26" s="72">
        <f xml:space="preserve"> IF( O3-D26&lt;0,-1,0)</f>
        <v>0</v>
      </c>
      <c r="BG26" s="72">
        <f xml:space="preserve"> IF(O3-D26&gt;17.9,C26+2,C26+1)</f>
        <v>6</v>
      </c>
      <c r="BH26" s="72">
        <f t="shared" si="51"/>
        <v>1</v>
      </c>
      <c r="BI26" s="72">
        <f t="shared" si="52"/>
        <v>1</v>
      </c>
      <c r="BJ26" s="158">
        <f t="shared" si="53"/>
        <v>1</v>
      </c>
    </row>
    <row r="27" spans="2:62" x14ac:dyDescent="0.25">
      <c r="B27" s="29">
        <v>18</v>
      </c>
      <c r="C27" s="29">
        <f>'DAY 1 INPUT'!C24</f>
        <v>4</v>
      </c>
      <c r="D27" s="30">
        <f>'DAY 1 INPUT'!D24</f>
        <v>10</v>
      </c>
      <c r="E27" s="2"/>
      <c r="F27" s="99">
        <f>'DAY 1 INPUT'!F24</f>
        <v>9</v>
      </c>
      <c r="G27" s="99">
        <f>'DAY 1 INPUT'!G24</f>
        <v>8</v>
      </c>
      <c r="H27" s="99">
        <f>'DAY 1 INPUT'!H24</f>
        <v>7</v>
      </c>
      <c r="I27" s="99">
        <f>'DAY 1 INPUT'!I24</f>
        <v>10</v>
      </c>
      <c r="J27" s="2"/>
      <c r="K27" s="541">
        <f t="shared" si="28"/>
        <v>6</v>
      </c>
      <c r="L27" s="31">
        <f t="shared" si="54"/>
        <v>6</v>
      </c>
      <c r="M27" s="31">
        <f t="shared" si="29"/>
        <v>6</v>
      </c>
      <c r="N27" s="31">
        <f t="shared" si="30"/>
        <v>6</v>
      </c>
      <c r="O27" s="31">
        <f t="shared" si="31"/>
        <v>6</v>
      </c>
      <c r="P27" s="9"/>
      <c r="Q27" s="33">
        <f>IF(K3=D27,1,0)</f>
        <v>0</v>
      </c>
      <c r="R27" s="33">
        <f>IF(K3&gt;D27,1,0)</f>
        <v>1</v>
      </c>
      <c r="S27" s="33">
        <f>IF(K3&gt;D27+17.9,1,0)</f>
        <v>1</v>
      </c>
      <c r="T27" s="123">
        <f>IF(K3&gt;D27+35.9,1,0)</f>
        <v>0</v>
      </c>
      <c r="U27" s="33">
        <f t="shared" si="32"/>
        <v>6</v>
      </c>
      <c r="V27" s="159">
        <f t="shared" si="33"/>
        <v>7</v>
      </c>
      <c r="W27" s="33">
        <f>IF(M3=D27,1,0)</f>
        <v>0</v>
      </c>
      <c r="X27" s="33">
        <f>IF(M3&gt;D27,1,0)</f>
        <v>1</v>
      </c>
      <c r="Y27" s="33">
        <f>IF(M3&gt;D27+17.9,1,0)</f>
        <v>0</v>
      </c>
      <c r="Z27" s="33">
        <f t="shared" si="34"/>
        <v>5</v>
      </c>
      <c r="AA27" s="159">
        <f t="shared" si="35"/>
        <v>7</v>
      </c>
      <c r="AB27" s="33">
        <f>IF(N3=D27,1,0)</f>
        <v>0</v>
      </c>
      <c r="AC27" s="33">
        <f>IF(N3&gt;D27,1,0)</f>
        <v>1</v>
      </c>
      <c r="AD27" s="33">
        <f>IF(N3&gt;D27+17.9,1,0)</f>
        <v>0</v>
      </c>
      <c r="AE27" s="33">
        <f t="shared" si="36"/>
        <v>5</v>
      </c>
      <c r="AF27" s="159">
        <f t="shared" si="37"/>
        <v>6</v>
      </c>
      <c r="AG27" s="33">
        <f>IF(O3=D27,1,0)</f>
        <v>0</v>
      </c>
      <c r="AH27" s="33">
        <f>IF(O3&gt;D27,1,0)</f>
        <v>1</v>
      </c>
      <c r="AI27" s="33">
        <f>IF(O3&gt;D27+17.9,1,0)</f>
        <v>1</v>
      </c>
      <c r="AJ27" s="123">
        <f>IF(O3&gt;D27+35.9,1,0)</f>
        <v>0</v>
      </c>
      <c r="AK27" s="33">
        <f t="shared" si="38"/>
        <v>6</v>
      </c>
      <c r="AL27" s="159">
        <f t="shared" si="39"/>
        <v>8</v>
      </c>
      <c r="AM27" s="2"/>
      <c r="AN27" s="2"/>
      <c r="AO27" s="31">
        <f xml:space="preserve"> IF( K3-D27&lt;0,-1,0)</f>
        <v>0</v>
      </c>
      <c r="AP27" s="31">
        <f xml:space="preserve"> IF(K3-D27&gt;17.9,C27+2,C27+1)</f>
        <v>6</v>
      </c>
      <c r="AQ27" s="31">
        <f t="shared" si="40"/>
        <v>-1</v>
      </c>
      <c r="AR27" s="123">
        <f t="shared" si="41"/>
        <v>0</v>
      </c>
      <c r="AS27" s="123">
        <f t="shared" si="42"/>
        <v>0</v>
      </c>
      <c r="AT27" s="31">
        <f t="shared" si="43"/>
        <v>0</v>
      </c>
      <c r="AU27" s="46">
        <f t="shared" si="44"/>
        <v>0</v>
      </c>
      <c r="AV27" s="31">
        <f xml:space="preserve"> IF( M3-I27&lt;0,-1,0)</f>
        <v>0</v>
      </c>
      <c r="AW27" s="31">
        <f xml:space="preserve"> IF(M3-D27&gt;17.9,C27+2,C27+1)</f>
        <v>5</v>
      </c>
      <c r="AX27" s="31">
        <f t="shared" si="45"/>
        <v>-1</v>
      </c>
      <c r="AY27" s="6">
        <f t="shared" si="46"/>
        <v>0</v>
      </c>
      <c r="AZ27" s="46">
        <f t="shared" si="47"/>
        <v>0</v>
      </c>
      <c r="BA27" s="31">
        <f xml:space="preserve"> IF( N3-D27&lt;0,-1,0)</f>
        <v>0</v>
      </c>
      <c r="BB27" s="31">
        <f xml:space="preserve"> IF(N3-D27&gt;17.9,C27+2,C27+1)</f>
        <v>5</v>
      </c>
      <c r="BC27" s="31">
        <f t="shared" si="48"/>
        <v>0</v>
      </c>
      <c r="BD27" s="31">
        <f t="shared" si="49"/>
        <v>0</v>
      </c>
      <c r="BE27" s="46">
        <f t="shared" si="50"/>
        <v>0</v>
      </c>
      <c r="BF27" s="31">
        <f xml:space="preserve"> IF( O3-D27&lt;0,-1,0)</f>
        <v>0</v>
      </c>
      <c r="BG27" s="31">
        <f xml:space="preserve"> IF(O3-D27&gt;17.9,C27+2,C27+1)</f>
        <v>6</v>
      </c>
      <c r="BH27" s="31">
        <f t="shared" si="51"/>
        <v>-2</v>
      </c>
      <c r="BI27" s="31">
        <f t="shared" si="52"/>
        <v>0</v>
      </c>
      <c r="BJ27" s="46">
        <f t="shared" si="53"/>
        <v>0</v>
      </c>
    </row>
    <row r="28" spans="2:62" x14ac:dyDescent="0.25">
      <c r="B28" s="4" t="s">
        <v>2</v>
      </c>
      <c r="C28" s="4">
        <f>SUM(C19:C27)</f>
        <v>36</v>
      </c>
      <c r="D28" s="4"/>
      <c r="E28" s="2"/>
      <c r="F28" s="6">
        <f>SUM(F19:F27)</f>
        <v>67</v>
      </c>
      <c r="G28" s="6">
        <f>SUM(G19:G27)</f>
        <v>59</v>
      </c>
      <c r="H28" s="6">
        <f>SUM(H19:H27)</f>
        <v>60</v>
      </c>
      <c r="I28" s="6">
        <f>SUM(I19:I27)</f>
        <v>61</v>
      </c>
      <c r="J28" s="2"/>
      <c r="K28" s="541">
        <f>SUM(K19:K27)</f>
        <v>53</v>
      </c>
      <c r="L28" s="6">
        <f>SUM(L19:L27)</f>
        <v>55</v>
      </c>
      <c r="M28" s="6">
        <f>SUM(M19:M27)</f>
        <v>51</v>
      </c>
      <c r="N28" s="6">
        <f>SUM(N19:N27)</f>
        <v>53</v>
      </c>
      <c r="O28" s="6">
        <f>SUM(O19:O27)</f>
        <v>52</v>
      </c>
      <c r="P28" s="9"/>
      <c r="Q28" s="3" t="s">
        <v>8</v>
      </c>
      <c r="R28" s="3"/>
      <c r="S28" s="3"/>
      <c r="T28" s="3"/>
      <c r="U28" s="3" t="s">
        <v>8</v>
      </c>
      <c r="V28" s="15">
        <f>SUM(V19:V27)</f>
        <v>47</v>
      </c>
      <c r="W28" s="3" t="s">
        <v>8</v>
      </c>
      <c r="X28" s="3"/>
      <c r="Y28" s="3"/>
      <c r="Z28" s="3" t="s">
        <v>8</v>
      </c>
      <c r="AA28" s="15">
        <f>SUM(AA19:AA27)</f>
        <v>48</v>
      </c>
      <c r="AB28" s="3" t="s">
        <v>8</v>
      </c>
      <c r="AC28" s="3"/>
      <c r="AD28" s="3"/>
      <c r="AE28" s="3" t="s">
        <v>8</v>
      </c>
      <c r="AF28" s="15">
        <f>SUM(AF19:AF27)</f>
        <v>49</v>
      </c>
      <c r="AG28" s="3" t="s">
        <v>8</v>
      </c>
      <c r="AH28" s="3"/>
      <c r="AI28" s="3"/>
      <c r="AJ28" s="3"/>
      <c r="AK28" s="3" t="s">
        <v>8</v>
      </c>
      <c r="AL28" s="15">
        <f>SUM(AL19:AL27)</f>
        <v>47</v>
      </c>
      <c r="AM28" s="2"/>
      <c r="AN28" s="2"/>
      <c r="AO28" s="1"/>
      <c r="AP28" s="6" t="s">
        <v>8</v>
      </c>
      <c r="AQ28" s="1" t="s">
        <v>8</v>
      </c>
      <c r="AR28" s="1"/>
      <c r="AS28" s="1"/>
      <c r="AT28" s="6">
        <f>SUM(AT19:AT27)</f>
        <v>9</v>
      </c>
      <c r="AU28" s="48">
        <f>SUM(AU19:AU27)</f>
        <v>9</v>
      </c>
      <c r="AV28" s="1"/>
      <c r="AW28" s="6" t="s">
        <v>8</v>
      </c>
      <c r="AX28" s="1" t="s">
        <v>8</v>
      </c>
      <c r="AY28" s="6">
        <f>SUM(AY19:AY27)</f>
        <v>8</v>
      </c>
      <c r="AZ28" s="48">
        <f>SUM(AZ19:AZ27)</f>
        <v>8</v>
      </c>
      <c r="BA28" s="6"/>
      <c r="BB28" s="6" t="s">
        <v>8</v>
      </c>
      <c r="BC28" s="6" t="s">
        <v>8</v>
      </c>
      <c r="BD28" s="6">
        <f>SUM(BD19:BD27)</f>
        <v>5</v>
      </c>
      <c r="BE28" s="48">
        <f>SUM(BE19:BE27)</f>
        <v>5</v>
      </c>
      <c r="BF28" s="1"/>
      <c r="BG28" s="6" t="s">
        <v>8</v>
      </c>
      <c r="BH28" s="1" t="s">
        <v>8</v>
      </c>
      <c r="BI28" s="6">
        <f>SUM(BI19:BI27)</f>
        <v>9</v>
      </c>
      <c r="BJ28" s="48">
        <f>SUM(BJ19:BJ27)</f>
        <v>9</v>
      </c>
    </row>
    <row r="29" spans="2:62" x14ac:dyDescent="0.25">
      <c r="B29" s="29" t="s">
        <v>1</v>
      </c>
      <c r="C29" s="29">
        <f>C18</f>
        <v>35</v>
      </c>
      <c r="D29" s="29"/>
      <c r="E29" s="2"/>
      <c r="F29" s="31">
        <f>F18</f>
        <v>62</v>
      </c>
      <c r="G29" s="31">
        <f>G18</f>
        <v>62</v>
      </c>
      <c r="H29" s="31">
        <f>H18</f>
        <v>60</v>
      </c>
      <c r="I29" s="31">
        <f>I18</f>
        <v>56</v>
      </c>
      <c r="J29" s="2"/>
      <c r="K29" s="541">
        <f>K18</f>
        <v>51</v>
      </c>
      <c r="L29" s="31">
        <f>L18</f>
        <v>53</v>
      </c>
      <c r="M29" s="31">
        <f>M18</f>
        <v>50</v>
      </c>
      <c r="N29" s="31">
        <f>N18</f>
        <v>51</v>
      </c>
      <c r="O29" s="31">
        <f>O18</f>
        <v>49</v>
      </c>
      <c r="P29" s="9"/>
      <c r="Q29" s="33" t="s">
        <v>8</v>
      </c>
      <c r="R29" s="33"/>
      <c r="S29" s="33"/>
      <c r="T29" s="33"/>
      <c r="U29" s="33" t="s">
        <v>8</v>
      </c>
      <c r="V29" s="159">
        <f>V18</f>
        <v>42</v>
      </c>
      <c r="W29" s="33" t="s">
        <v>8</v>
      </c>
      <c r="X29" s="33"/>
      <c r="Y29" s="33"/>
      <c r="Z29" s="33" t="s">
        <v>8</v>
      </c>
      <c r="AA29" s="159">
        <f>AA18</f>
        <v>51</v>
      </c>
      <c r="AB29" s="33" t="s">
        <v>8</v>
      </c>
      <c r="AC29" s="33"/>
      <c r="AD29" s="33"/>
      <c r="AE29" s="33" t="s">
        <v>8</v>
      </c>
      <c r="AF29" s="159">
        <f>AF18</f>
        <v>49</v>
      </c>
      <c r="AG29" s="33" t="s">
        <v>8</v>
      </c>
      <c r="AH29" s="33"/>
      <c r="AI29" s="33"/>
      <c r="AJ29" s="33"/>
      <c r="AK29" s="33" t="s">
        <v>8</v>
      </c>
      <c r="AL29" s="159">
        <f>AL18</f>
        <v>42</v>
      </c>
      <c r="AM29" s="2"/>
      <c r="AN29" s="2"/>
      <c r="AO29" s="33"/>
      <c r="AP29" s="32"/>
      <c r="AQ29" s="32"/>
      <c r="AR29" s="32"/>
      <c r="AS29" s="32"/>
      <c r="AT29" s="31">
        <f>AT18</f>
        <v>13</v>
      </c>
      <c r="AU29" s="49">
        <f>AU18</f>
        <v>13</v>
      </c>
      <c r="AV29" s="33"/>
      <c r="AW29" s="32"/>
      <c r="AX29" s="32"/>
      <c r="AY29" s="31">
        <f>AY18</f>
        <v>10</v>
      </c>
      <c r="AZ29" s="49">
        <f>AZ18</f>
        <v>10</v>
      </c>
      <c r="BA29" s="31"/>
      <c r="BB29" s="31"/>
      <c r="BC29" s="31"/>
      <c r="BD29" s="31">
        <f>BD18</f>
        <v>7</v>
      </c>
      <c r="BE29" s="49">
        <f>BE18</f>
        <v>7</v>
      </c>
      <c r="BF29" s="33"/>
      <c r="BG29" s="32"/>
      <c r="BH29" s="32"/>
      <c r="BI29" s="31">
        <f>BI18</f>
        <v>11</v>
      </c>
      <c r="BJ29" s="49">
        <f>BJ18</f>
        <v>11</v>
      </c>
    </row>
    <row r="30" spans="2:62" x14ac:dyDescent="0.25">
      <c r="B30" s="4" t="s">
        <v>3</v>
      </c>
      <c r="C30" s="4">
        <f>SUM(C28+C29)</f>
        <v>71</v>
      </c>
      <c r="D30" s="4"/>
      <c r="E30" s="13"/>
      <c r="F30" s="6">
        <f>SUM(F28+F29)</f>
        <v>129</v>
      </c>
      <c r="G30" s="6">
        <f>SUM(G28+G29)</f>
        <v>121</v>
      </c>
      <c r="H30" s="6">
        <f>SUM(H28+H29)</f>
        <v>120</v>
      </c>
      <c r="I30" s="6">
        <f>SUM(I28+I29)</f>
        <v>117</v>
      </c>
      <c r="J30" s="13"/>
      <c r="K30" s="541">
        <f>SUM(K28+K29)</f>
        <v>104</v>
      </c>
      <c r="L30" s="6">
        <f>SUM(L28+L29)</f>
        <v>108</v>
      </c>
      <c r="M30" s="6">
        <f>SUM(M28+M29)</f>
        <v>101</v>
      </c>
      <c r="N30" s="6">
        <f>SUM(N28+N29)</f>
        <v>104</v>
      </c>
      <c r="O30" s="6">
        <f>SUM(O28+O29)</f>
        <v>101</v>
      </c>
      <c r="P30" s="21"/>
      <c r="Q30" s="3" t="s">
        <v>8</v>
      </c>
      <c r="R30" s="3"/>
      <c r="S30" s="3"/>
      <c r="T30" s="3"/>
      <c r="U30" s="3" t="s">
        <v>8</v>
      </c>
      <c r="V30" s="15">
        <f>V28+V29</f>
        <v>89</v>
      </c>
      <c r="W30" s="3" t="s">
        <v>8</v>
      </c>
      <c r="X30" s="3"/>
      <c r="Y30" s="3"/>
      <c r="Z30" s="3" t="s">
        <v>8</v>
      </c>
      <c r="AA30" s="15">
        <f>AA28+AA29</f>
        <v>99</v>
      </c>
      <c r="AB30" s="3" t="s">
        <v>8</v>
      </c>
      <c r="AC30" s="3"/>
      <c r="AD30" s="3"/>
      <c r="AE30" s="3" t="s">
        <v>8</v>
      </c>
      <c r="AF30" s="15">
        <f>AF28+AF29</f>
        <v>98</v>
      </c>
      <c r="AG30" s="3" t="s">
        <v>8</v>
      </c>
      <c r="AH30" s="3"/>
      <c r="AI30" s="3"/>
      <c r="AJ30" s="3"/>
      <c r="AK30" s="3" t="s">
        <v>8</v>
      </c>
      <c r="AL30" s="15">
        <f>AL28+AL29</f>
        <v>89</v>
      </c>
      <c r="AM30" s="2"/>
      <c r="AN30" s="2"/>
      <c r="AO30" s="3"/>
      <c r="AP30" s="1"/>
      <c r="AQ30" s="1"/>
      <c r="AR30" s="1"/>
      <c r="AS30" s="1"/>
      <c r="AT30" s="6">
        <f>SUM(AT28+AT29)</f>
        <v>22</v>
      </c>
      <c r="AU30" s="48">
        <f>SUM(AU28+AU29)</f>
        <v>22</v>
      </c>
      <c r="AV30" s="3"/>
      <c r="AW30" s="1"/>
      <c r="AX30" s="1"/>
      <c r="AY30" s="6">
        <f>SUM(AY28+AY29)</f>
        <v>18</v>
      </c>
      <c r="AZ30" s="48">
        <f>SUM(AZ28+AZ29)</f>
        <v>18</v>
      </c>
      <c r="BA30" s="6"/>
      <c r="BB30" s="6"/>
      <c r="BC30" s="6"/>
      <c r="BD30" s="6">
        <f>SUM(BD28+BD29)</f>
        <v>12</v>
      </c>
      <c r="BE30" s="48">
        <f>SUM(BE28+BE29)</f>
        <v>12</v>
      </c>
      <c r="BF30" s="3"/>
      <c r="BG30" s="1"/>
      <c r="BH30" s="1"/>
      <c r="BI30" s="6">
        <f>SUM(BI28+BI29)</f>
        <v>20</v>
      </c>
      <c r="BJ30" s="48">
        <f>SUM(BJ28+BJ29)</f>
        <v>20</v>
      </c>
    </row>
    <row r="31" spans="2:62" x14ac:dyDescent="0.25">
      <c r="J31" s="26"/>
      <c r="K31" s="26"/>
      <c r="L31" s="26"/>
      <c r="M31" s="26"/>
      <c r="N31" s="26"/>
      <c r="O31" s="26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2"/>
      <c r="AN31" s="2"/>
      <c r="BJ31" s="45" t="s">
        <v>8</v>
      </c>
    </row>
    <row r="32" spans="2:62" x14ac:dyDescent="0.25">
      <c r="B32" t="s">
        <v>8</v>
      </c>
      <c r="AO32" s="42" t="s">
        <v>8</v>
      </c>
      <c r="AP32" s="42"/>
      <c r="AQ32" s="42"/>
      <c r="AR32" s="42"/>
      <c r="AS32" s="42"/>
      <c r="AT32" s="42"/>
      <c r="AU32" s="44"/>
    </row>
    <row r="33" spans="2:62" x14ac:dyDescent="0.25">
      <c r="C33" s="26"/>
      <c r="E33" s="42"/>
      <c r="F33" s="42"/>
      <c r="G33" s="42"/>
      <c r="H33" s="44"/>
      <c r="I33" s="42"/>
      <c r="J33" s="42"/>
      <c r="K33" s="34" t="str">
        <f>INFO!F3</f>
        <v>Derm</v>
      </c>
      <c r="L33" s="34"/>
      <c r="M33" s="34" t="str">
        <f>INFO!G3</f>
        <v>Tom</v>
      </c>
      <c r="N33" s="87" t="str">
        <f>INFO!H3</f>
        <v>Stew</v>
      </c>
      <c r="O33" s="87" t="str">
        <f>INFO!I3</f>
        <v>Aaron</v>
      </c>
      <c r="P33" s="7"/>
      <c r="Q33" s="42" t="s">
        <v>13</v>
      </c>
      <c r="AP33" s="43"/>
      <c r="AQ33" s="26" t="s">
        <v>11</v>
      </c>
      <c r="AR33" s="26"/>
      <c r="AS33" s="26"/>
      <c r="AT33" s="26"/>
      <c r="AU33" s="26"/>
      <c r="AV33" s="26"/>
      <c r="AW33" s="26"/>
      <c r="AX33" s="26"/>
      <c r="AY33" s="26"/>
      <c r="BA33" s="34" t="str">
        <f>INFO!F3</f>
        <v>Derm</v>
      </c>
      <c r="BB33" s="34" t="str">
        <f>INFO!G3</f>
        <v>Tom</v>
      </c>
      <c r="BC33" s="87" t="str">
        <f>INFO!H3</f>
        <v>Stew</v>
      </c>
      <c r="BD33" s="87" t="str">
        <f>INFO!I3</f>
        <v>Aaron</v>
      </c>
    </row>
    <row r="34" spans="2:62" x14ac:dyDescent="0.25">
      <c r="C34" s="26"/>
      <c r="E34" s="42"/>
      <c r="F34" s="42"/>
      <c r="G34" s="42"/>
      <c r="H34" s="44"/>
      <c r="I34" s="42"/>
      <c r="J34" s="42"/>
      <c r="K34" s="116">
        <f>INFO!F4</f>
        <v>22</v>
      </c>
      <c r="L34" s="116"/>
      <c r="M34" s="116">
        <f>INFO!G4</f>
        <v>34</v>
      </c>
      <c r="N34" s="116">
        <f>INFO!H4</f>
        <v>21</v>
      </c>
      <c r="O34" s="116">
        <f>INFO!I4</f>
        <v>24</v>
      </c>
      <c r="P34" s="7"/>
      <c r="Q34" s="42" t="s">
        <v>14</v>
      </c>
      <c r="AO34" s="43" t="s">
        <v>8</v>
      </c>
      <c r="AP34" s="43"/>
      <c r="AQ34" s="26" t="s">
        <v>12</v>
      </c>
      <c r="AR34" s="26"/>
      <c r="AS34" s="26"/>
      <c r="AT34" s="26"/>
      <c r="AU34" s="26"/>
      <c r="AV34" s="26"/>
      <c r="AW34" s="26"/>
      <c r="AX34" s="26"/>
      <c r="AY34" s="26"/>
      <c r="AZ34" s="42"/>
      <c r="BA34" s="117">
        <f>(K61-C38)</f>
        <v>29</v>
      </c>
      <c r="BB34" s="117">
        <f>M61-C38</f>
        <v>33</v>
      </c>
      <c r="BC34" s="117">
        <f>(N61-C38)</f>
        <v>24</v>
      </c>
      <c r="BD34" s="117">
        <f>(O61-C38)</f>
        <v>27</v>
      </c>
      <c r="BF34" t="s">
        <v>8</v>
      </c>
      <c r="BG34" s="16"/>
    </row>
    <row r="35" spans="2:62" x14ac:dyDescent="0.25">
      <c r="B35" t="s">
        <v>8</v>
      </c>
      <c r="M35" s="11" t="s">
        <v>8</v>
      </c>
      <c r="N35" s="11"/>
      <c r="AO35" t="s">
        <v>8</v>
      </c>
      <c r="BA35">
        <f>BA34-K34</f>
        <v>7</v>
      </c>
      <c r="BB35">
        <f>BB34-M34</f>
        <v>-1</v>
      </c>
      <c r="BC35">
        <f>BC34-N34</f>
        <v>3</v>
      </c>
      <c r="BD35">
        <f>BD34-O34</f>
        <v>3</v>
      </c>
    </row>
    <row r="36" spans="2:62" x14ac:dyDescent="0.25">
      <c r="B36" t="s">
        <v>8</v>
      </c>
      <c r="AO36" s="24" t="s">
        <v>10</v>
      </c>
      <c r="AP36" s="26"/>
      <c r="AT36" s="43"/>
      <c r="AV36" s="43"/>
      <c r="AW36" s="43"/>
      <c r="AX36" s="43"/>
      <c r="AY36" s="43"/>
      <c r="AZ36" s="43"/>
      <c r="BA36" s="22"/>
      <c r="BB36" s="22"/>
      <c r="BC36" s="22"/>
      <c r="BD36" s="22"/>
      <c r="BF36" s="22"/>
      <c r="BG36" s="22"/>
      <c r="BH36" s="22"/>
      <c r="BI36" s="22"/>
    </row>
    <row r="37" spans="2:62" x14ac:dyDescent="0.25">
      <c r="B37" s="27" t="s">
        <v>4</v>
      </c>
      <c r="C37" s="28" t="s">
        <v>7</v>
      </c>
      <c r="D37" s="51"/>
      <c r="E37" s="10"/>
      <c r="F37" s="689" t="s">
        <v>6</v>
      </c>
      <c r="G37" s="690"/>
      <c r="H37" s="690"/>
      <c r="I37" s="690"/>
      <c r="J37" s="10"/>
      <c r="K37" s="17" t="s">
        <v>29</v>
      </c>
      <c r="L37" s="17"/>
      <c r="M37" s="17"/>
      <c r="N37" s="17"/>
      <c r="O37" s="17"/>
      <c r="P37" s="18"/>
      <c r="Q37" s="10"/>
      <c r="R37" s="18"/>
      <c r="S37" s="18"/>
      <c r="T37" s="18"/>
      <c r="U37" s="10"/>
      <c r="V37" s="10"/>
      <c r="W37" s="10"/>
      <c r="X37" s="18" t="s">
        <v>25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2"/>
      <c r="AO37" s="691" t="s">
        <v>24</v>
      </c>
      <c r="AP37" s="691"/>
      <c r="AQ37" s="691"/>
      <c r="AR37" s="691"/>
      <c r="AS37" s="691"/>
      <c r="AT37" s="691"/>
      <c r="AU37" s="691"/>
      <c r="AV37" s="691"/>
      <c r="AW37" s="691"/>
      <c r="AX37" s="691"/>
      <c r="AY37" s="691"/>
    </row>
    <row r="38" spans="2:62" x14ac:dyDescent="0.25">
      <c r="B38" s="52">
        <f>'DAY 1 INPUT'!B4</f>
        <v>71</v>
      </c>
      <c r="C38" s="53">
        <f>'DAY 1 INPUT'!C4</f>
        <v>71</v>
      </c>
      <c r="D38" s="54" t="s">
        <v>8</v>
      </c>
      <c r="E38" s="2"/>
      <c r="F38" s="64" t="s">
        <v>8</v>
      </c>
      <c r="G38" s="13"/>
      <c r="H38" s="13"/>
      <c r="I38" s="13"/>
      <c r="J38" s="2"/>
      <c r="K38" s="9" t="s">
        <v>30</v>
      </c>
      <c r="L38" s="9"/>
      <c r="M38" s="20"/>
      <c r="N38" s="20"/>
      <c r="O38" s="20"/>
      <c r="P38" s="9"/>
      <c r="R38" s="19"/>
      <c r="S38" s="19"/>
      <c r="T38" s="19"/>
      <c r="V38" s="19" t="s">
        <v>26</v>
      </c>
      <c r="W38" s="2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56"/>
      <c r="AM38" t="s">
        <v>8</v>
      </c>
      <c r="AP38" t="s">
        <v>8</v>
      </c>
    </row>
    <row r="39" spans="2:62" x14ac:dyDescent="0.25">
      <c r="B39" s="8" t="s">
        <v>0</v>
      </c>
      <c r="C39" s="8" t="s">
        <v>4</v>
      </c>
      <c r="D39" s="60" t="s">
        <v>28</v>
      </c>
      <c r="E39" s="2"/>
      <c r="F39" s="34" t="str">
        <f>K33</f>
        <v>Derm</v>
      </c>
      <c r="G39" s="34" t="str">
        <f>M33</f>
        <v>Tom</v>
      </c>
      <c r="H39" s="87" t="str">
        <f>N33</f>
        <v>Stew</v>
      </c>
      <c r="I39" s="87" t="str">
        <f>O33</f>
        <v>Aaron</v>
      </c>
      <c r="J39" s="2"/>
      <c r="K39" s="34" t="str">
        <f>K33</f>
        <v>Derm</v>
      </c>
      <c r="L39" s="34"/>
      <c r="M39" s="34" t="str">
        <f>M33</f>
        <v>Tom</v>
      </c>
      <c r="N39" s="87" t="str">
        <f>N33</f>
        <v>Stew</v>
      </c>
      <c r="O39" s="87" t="str">
        <f>O33</f>
        <v>Aaron</v>
      </c>
      <c r="P39" s="9"/>
      <c r="Q39" s="57" t="str">
        <f>K33</f>
        <v>Derm</v>
      </c>
      <c r="R39" s="58"/>
      <c r="S39" s="58"/>
      <c r="T39" s="58"/>
      <c r="U39" s="58" t="s">
        <v>8</v>
      </c>
      <c r="V39" s="59" t="s">
        <v>8</v>
      </c>
      <c r="W39" s="3" t="str">
        <f>M33</f>
        <v>Tom</v>
      </c>
      <c r="X39" s="58"/>
      <c r="Y39" s="58"/>
      <c r="Z39" s="58"/>
      <c r="AA39" s="59"/>
      <c r="AB39" s="57" t="str">
        <f>N33</f>
        <v>Stew</v>
      </c>
      <c r="AC39" s="58"/>
      <c r="AD39" s="58"/>
      <c r="AE39" s="58"/>
      <c r="AF39" s="59"/>
      <c r="AG39" s="57" t="str">
        <f>O33</f>
        <v>Aaron</v>
      </c>
      <c r="AH39" s="58"/>
      <c r="AI39" s="58" t="s">
        <v>8</v>
      </c>
      <c r="AJ39" s="58"/>
      <c r="AK39" s="58"/>
      <c r="AL39" s="59"/>
      <c r="AM39" t="s">
        <v>8</v>
      </c>
      <c r="AO39" s="40" t="str">
        <f>K33</f>
        <v>Derm</v>
      </c>
      <c r="AP39" s="36"/>
      <c r="AQ39" s="36"/>
      <c r="AR39" s="36"/>
      <c r="AS39" s="36"/>
      <c r="AT39" s="37"/>
      <c r="AV39" s="40" t="str">
        <f>M33</f>
        <v>Tom</v>
      </c>
      <c r="AW39" s="36"/>
      <c r="AX39" s="36"/>
      <c r="AY39" s="37"/>
      <c r="AZ39" s="2"/>
      <c r="BA39" s="88" t="str">
        <f>N33</f>
        <v>Stew</v>
      </c>
      <c r="BB39" s="89"/>
      <c r="BC39" s="89"/>
      <c r="BD39" s="90"/>
      <c r="BE39" s="50"/>
      <c r="BF39" s="88" t="str">
        <f>O33</f>
        <v>Aaron</v>
      </c>
      <c r="BG39" s="89"/>
      <c r="BH39" s="89"/>
      <c r="BI39" s="90"/>
    </row>
    <row r="40" spans="2:62" x14ac:dyDescent="0.25">
      <c r="B40" s="29">
        <v>1</v>
      </c>
      <c r="C40" s="29">
        <f>'DAY 1 INPUT'!C6</f>
        <v>4</v>
      </c>
      <c r="D40" s="30">
        <f>'DAY 1 INPUT'!D6</f>
        <v>11</v>
      </c>
      <c r="E40" s="2"/>
      <c r="F40" s="99">
        <f>'DAY 1 INPUT'!J6</f>
        <v>7</v>
      </c>
      <c r="G40" s="99">
        <f>'DAY 1 INPUT'!K6</f>
        <v>7</v>
      </c>
      <c r="H40" s="99">
        <f>'DAY 1 INPUT'!L6</f>
        <v>6</v>
      </c>
      <c r="I40" s="99">
        <f>'DAY 1 INPUT'!M6</f>
        <v>6</v>
      </c>
      <c r="J40" s="2"/>
      <c r="K40" s="31">
        <f t="shared" ref="K40:K48" si="55">IF(F40-C40 &gt;2,C40+2,F40)</f>
        <v>6</v>
      </c>
      <c r="L40" s="31"/>
      <c r="M40" s="31">
        <f t="shared" ref="M40:M48" si="56">IF(G40-C40 &gt;2,C40+2,G40)</f>
        <v>6</v>
      </c>
      <c r="N40" s="31">
        <f t="shared" ref="N40:N48" si="57">IF(H40-C40 &gt;2,C40+2,H40)</f>
        <v>6</v>
      </c>
      <c r="O40" s="31">
        <f t="shared" ref="O40:O48" si="58">IF(I40-C40 &gt;2,C40+2,I40)</f>
        <v>6</v>
      </c>
      <c r="P40" s="9"/>
      <c r="Q40" s="33">
        <f>IF(K34=D40,1,0)</f>
        <v>0</v>
      </c>
      <c r="R40" s="33">
        <f>IF(K34&gt;D40,1,0)</f>
        <v>1</v>
      </c>
      <c r="S40" s="33">
        <f>IF(K34&gt;D40+17.9,1,0)</f>
        <v>0</v>
      </c>
      <c r="T40" s="33"/>
      <c r="U40" s="33">
        <f t="shared" ref="U40:U48" si="59">SUM(Q40:S40)+C40</f>
        <v>5</v>
      </c>
      <c r="V40" s="159">
        <f t="shared" ref="V40:V48" si="60">(F40-U40)+C40</f>
        <v>6</v>
      </c>
      <c r="W40" s="33">
        <f>IF(M34=D40,1,0)</f>
        <v>0</v>
      </c>
      <c r="X40" s="33">
        <f>IF(M34&gt;D40,1,0)</f>
        <v>1</v>
      </c>
      <c r="Y40" s="33">
        <f>IF(M34&gt;D40+17.9,1,0)</f>
        <v>1</v>
      </c>
      <c r="Z40" s="33">
        <f t="shared" ref="Z40:Z48" si="61">SUM(W40:Y40)+C40</f>
        <v>6</v>
      </c>
      <c r="AA40" s="159">
        <f t="shared" ref="AA40:AA48" si="62">(G40-Z40)+C40</f>
        <v>5</v>
      </c>
      <c r="AB40" s="33">
        <f>IF(N34=D40,1,0)</f>
        <v>0</v>
      </c>
      <c r="AC40" s="33">
        <f>IF(N34&gt;D40,1,0)</f>
        <v>1</v>
      </c>
      <c r="AD40" s="33">
        <f>IF(N34&gt;D40+17.9,1,0)</f>
        <v>0</v>
      </c>
      <c r="AE40" s="33">
        <f t="shared" ref="AE40:AE48" si="63">SUM(AB40:AD40)+C40</f>
        <v>5</v>
      </c>
      <c r="AF40" s="159">
        <f t="shared" ref="AF40:AF48" si="64">(H40-AE40)+C40</f>
        <v>5</v>
      </c>
      <c r="AG40" s="33">
        <f>IF(O34=D40,1,0)</f>
        <v>0</v>
      </c>
      <c r="AH40" s="33">
        <f>IF(O34&gt;D40,1,0)</f>
        <v>1</v>
      </c>
      <c r="AI40" s="33">
        <f>IF(O34&gt;D40+17.9,1,0)</f>
        <v>0</v>
      </c>
      <c r="AJ40" s="33"/>
      <c r="AK40" s="33">
        <f t="shared" ref="AK40:AK48" si="65">SUM(AG40:AI40)+C40</f>
        <v>5</v>
      </c>
      <c r="AL40" s="159">
        <f t="shared" ref="AL40:AL48" si="66">(I40-AK40)+C40</f>
        <v>5</v>
      </c>
      <c r="AM40" s="2"/>
      <c r="AN40" s="2"/>
      <c r="AO40" s="31">
        <f xml:space="preserve"> IF( K34-D40&lt;0,-1,0)</f>
        <v>0</v>
      </c>
      <c r="AP40" s="31">
        <f xml:space="preserve"> IF(K34-D40&gt;17.9,C40+2,C40+1)</f>
        <v>5</v>
      </c>
      <c r="AQ40" s="31">
        <f t="shared" ref="AQ40:AQ48" si="67">(AP40+2)-F40</f>
        <v>0</v>
      </c>
      <c r="AR40" s="31"/>
      <c r="AS40" s="31"/>
      <c r="AT40" s="31">
        <f t="shared" ref="AT40:AT48" si="68">IF(AQ40&lt;0,0,AQ40+AO40)</f>
        <v>0</v>
      </c>
      <c r="AU40" s="46">
        <f t="shared" ref="AU40:AU48" si="69">IF(AT40&lt;0,0,AT40)</f>
        <v>0</v>
      </c>
      <c r="AV40" s="31">
        <f xml:space="preserve"> IF( M34-D40&lt;0,-1,0)</f>
        <v>0</v>
      </c>
      <c r="AW40" s="31">
        <f xml:space="preserve"> IF(M34-D40&gt;17.9,C40+2,C40+1)</f>
        <v>6</v>
      </c>
      <c r="AX40" s="31">
        <f t="shared" ref="AX40:AX48" si="70">(AW40+2)-G40</f>
        <v>1</v>
      </c>
      <c r="AY40" s="31">
        <f t="shared" ref="AY40:AY48" si="71" xml:space="preserve"> IF(AX40&lt;0, 0, AX40+AV40)</f>
        <v>1</v>
      </c>
      <c r="AZ40" s="46">
        <f t="shared" ref="AZ40:AZ48" si="72">IF(AY40&lt;0,0,AY40)</f>
        <v>1</v>
      </c>
      <c r="BA40" s="31">
        <f xml:space="preserve"> IF( N34-D40&lt;0,-1,0)</f>
        <v>0</v>
      </c>
      <c r="BB40" s="31">
        <f xml:space="preserve"> IF(N34-D40&gt;17.9,C40+2,C40+1)</f>
        <v>5</v>
      </c>
      <c r="BC40" s="31">
        <f t="shared" ref="BC40:BC48" si="73">(BB40+2)-H40</f>
        <v>1</v>
      </c>
      <c r="BD40" s="31">
        <f t="shared" ref="BD40:BD48" si="74">IF(BC40&lt;0,0,BC40+BA40)</f>
        <v>1</v>
      </c>
      <c r="BE40" s="46">
        <f t="shared" ref="BE40:BE48" si="75">IF(BD40&lt;0,0,BD40)</f>
        <v>1</v>
      </c>
      <c r="BF40" s="31">
        <f xml:space="preserve"> IF( O34-D40&lt;0,-1,0)</f>
        <v>0</v>
      </c>
      <c r="BG40" s="31">
        <f xml:space="preserve"> IF(O34-D40&gt;17.9,C40+2,C40+1)</f>
        <v>5</v>
      </c>
      <c r="BH40" s="31">
        <f t="shared" ref="BH40:BH48" si="76">(BG40+2)-I40</f>
        <v>1</v>
      </c>
      <c r="BI40" s="31">
        <f t="shared" ref="BI40:BI48" si="77" xml:space="preserve"> IF(BH40&lt;0, 0, BH40+BF40)</f>
        <v>1</v>
      </c>
      <c r="BJ40" s="46">
        <f t="shared" ref="BJ40:BJ48" si="78">IF(BI40&lt;0,0,BI40)</f>
        <v>1</v>
      </c>
    </row>
    <row r="41" spans="2:62" x14ac:dyDescent="0.25">
      <c r="B41" s="4">
        <v>2</v>
      </c>
      <c r="C41" s="118">
        <f>'DAY 1 INPUT'!C7</f>
        <v>5</v>
      </c>
      <c r="D41" s="119">
        <f>'DAY 1 INPUT'!D7</f>
        <v>7</v>
      </c>
      <c r="E41" s="2"/>
      <c r="F41" s="120">
        <f>'DAY 1 INPUT'!J7</f>
        <v>4</v>
      </c>
      <c r="G41" s="120">
        <f>'DAY 1 INPUT'!K7</f>
        <v>8</v>
      </c>
      <c r="H41" s="120">
        <f>'DAY 1 INPUT'!L7</f>
        <v>6</v>
      </c>
      <c r="I41" s="120">
        <f>'DAY 1 INPUT'!M7</f>
        <v>5</v>
      </c>
      <c r="J41" s="2"/>
      <c r="K41" s="6">
        <f t="shared" si="55"/>
        <v>4</v>
      </c>
      <c r="L41" s="6"/>
      <c r="M41" s="6">
        <f t="shared" si="56"/>
        <v>7</v>
      </c>
      <c r="N41" s="6">
        <f t="shared" si="57"/>
        <v>6</v>
      </c>
      <c r="O41" s="6">
        <f t="shared" si="58"/>
        <v>5</v>
      </c>
      <c r="P41" s="9"/>
      <c r="Q41" s="3">
        <f>IF(K34=D41,1,0)</f>
        <v>0</v>
      </c>
      <c r="R41" s="3">
        <f>IF(K34&gt;D41,1,0)</f>
        <v>1</v>
      </c>
      <c r="S41" s="155">
        <f>IF(K34&gt;D41+17.9,1,0)</f>
        <v>0</v>
      </c>
      <c r="T41" s="3"/>
      <c r="U41" s="3">
        <f t="shared" si="59"/>
        <v>6</v>
      </c>
      <c r="V41" s="15">
        <f t="shared" si="60"/>
        <v>3</v>
      </c>
      <c r="W41" s="3">
        <f>IF(M34=D41,1,0)</f>
        <v>0</v>
      </c>
      <c r="X41" s="3">
        <f>IF(M34&gt;D41,1,0)</f>
        <v>1</v>
      </c>
      <c r="Y41" s="155">
        <f>IF(M34&gt;D41+17.9,1,0)</f>
        <v>1</v>
      </c>
      <c r="Z41" s="3">
        <f t="shared" si="61"/>
        <v>7</v>
      </c>
      <c r="AA41" s="15">
        <f t="shared" si="62"/>
        <v>6</v>
      </c>
      <c r="AB41" s="3">
        <f>IF(N34=D41,1,0)</f>
        <v>0</v>
      </c>
      <c r="AC41" s="3">
        <f>IF(N34&gt;D41,1,0)</f>
        <v>1</v>
      </c>
      <c r="AD41" s="155">
        <f>IF(N34&gt;D41+17.9,1,0)</f>
        <v>0</v>
      </c>
      <c r="AE41" s="3">
        <f t="shared" si="63"/>
        <v>6</v>
      </c>
      <c r="AF41" s="15">
        <f t="shared" si="64"/>
        <v>5</v>
      </c>
      <c r="AG41" s="3">
        <f>IF(O34=D41,1,0)</f>
        <v>0</v>
      </c>
      <c r="AH41" s="3">
        <f>IF(O34&gt;D41,1,0)</f>
        <v>1</v>
      </c>
      <c r="AI41" s="155">
        <f>IF(O34&gt;D41+17.9,1,0)</f>
        <v>0</v>
      </c>
      <c r="AJ41" s="3"/>
      <c r="AK41" s="3">
        <f t="shared" si="65"/>
        <v>6</v>
      </c>
      <c r="AL41" s="15">
        <f t="shared" si="66"/>
        <v>4</v>
      </c>
      <c r="AM41" s="25" t="s">
        <v>8</v>
      </c>
      <c r="AN41" s="25"/>
      <c r="AO41" s="6">
        <f xml:space="preserve"> IF( K34-D41&lt;0,-1,0)</f>
        <v>0</v>
      </c>
      <c r="AP41" s="72">
        <f xml:space="preserve"> IF(K34-D41&gt;17.9,C41+2,C41+1)</f>
        <v>6</v>
      </c>
      <c r="AQ41" s="6">
        <f t="shared" si="67"/>
        <v>4</v>
      </c>
      <c r="AR41" s="6"/>
      <c r="AS41" s="6"/>
      <c r="AT41" s="72">
        <f t="shared" si="68"/>
        <v>4</v>
      </c>
      <c r="AU41" s="46">
        <f t="shared" si="69"/>
        <v>4</v>
      </c>
      <c r="AV41" s="6">
        <f xml:space="preserve"> IF( M34-D41&lt;0,-1,0)</f>
        <v>0</v>
      </c>
      <c r="AW41" s="72">
        <f xml:space="preserve"> IF(M34-D41&gt;17.9,C41+2,C41+1)</f>
        <v>7</v>
      </c>
      <c r="AX41" s="6">
        <f t="shared" si="70"/>
        <v>1</v>
      </c>
      <c r="AY41" s="6">
        <f t="shared" si="71"/>
        <v>1</v>
      </c>
      <c r="AZ41" s="46">
        <f t="shared" si="72"/>
        <v>1</v>
      </c>
      <c r="BA41" s="6">
        <f xml:space="preserve"> IF( N34-D41&lt;0,-1,0)</f>
        <v>0</v>
      </c>
      <c r="BB41" s="72">
        <f xml:space="preserve"> IF(N34-D41&gt;17.9,C41+2,C41+1)</f>
        <v>6</v>
      </c>
      <c r="BC41" s="6">
        <f t="shared" si="73"/>
        <v>2</v>
      </c>
      <c r="BD41" s="6">
        <f t="shared" si="74"/>
        <v>2</v>
      </c>
      <c r="BE41" s="46">
        <f t="shared" si="75"/>
        <v>2</v>
      </c>
      <c r="BF41" s="6">
        <f xml:space="preserve"> IF( O34-D41&lt;0,-1,0)</f>
        <v>0</v>
      </c>
      <c r="BG41" s="72">
        <f xml:space="preserve"> IF(O34-D41&gt;17.9,C41+2,C41+1)</f>
        <v>6</v>
      </c>
      <c r="BH41" s="6">
        <f t="shared" si="76"/>
        <v>3</v>
      </c>
      <c r="BI41" s="6">
        <f t="shared" si="77"/>
        <v>3</v>
      </c>
      <c r="BJ41" s="46">
        <f t="shared" si="78"/>
        <v>3</v>
      </c>
    </row>
    <row r="42" spans="2:62" x14ac:dyDescent="0.25">
      <c r="B42" s="29">
        <v>3</v>
      </c>
      <c r="C42" s="29">
        <f>'DAY 1 INPUT'!C8</f>
        <v>4</v>
      </c>
      <c r="D42" s="30">
        <f>'DAY 1 INPUT'!D8</f>
        <v>5</v>
      </c>
      <c r="E42" s="2"/>
      <c r="F42" s="99">
        <f>'DAY 1 INPUT'!J8</f>
        <v>5</v>
      </c>
      <c r="G42" s="99">
        <f>'DAY 1 INPUT'!K8</f>
        <v>7</v>
      </c>
      <c r="H42" s="99">
        <f>'DAY 1 INPUT'!L8</f>
        <v>7</v>
      </c>
      <c r="I42" s="99">
        <f>'DAY 1 INPUT'!M8</f>
        <v>7</v>
      </c>
      <c r="J42" s="2"/>
      <c r="K42" s="31">
        <f t="shared" si="55"/>
        <v>5</v>
      </c>
      <c r="L42" s="31"/>
      <c r="M42" s="31">
        <f t="shared" si="56"/>
        <v>6</v>
      </c>
      <c r="N42" s="31">
        <f t="shared" si="57"/>
        <v>6</v>
      </c>
      <c r="O42" s="31">
        <f t="shared" si="58"/>
        <v>6</v>
      </c>
      <c r="P42" s="9"/>
      <c r="Q42" s="33">
        <f>IF(K34=D42,1,0)</f>
        <v>0</v>
      </c>
      <c r="R42" s="33">
        <f>IF(K34&gt;D42,1,0)</f>
        <v>1</v>
      </c>
      <c r="S42" s="33">
        <f>IF(K34&gt;D42+17.9,1,0)</f>
        <v>0</v>
      </c>
      <c r="T42" s="33"/>
      <c r="U42" s="33">
        <f t="shared" si="59"/>
        <v>5</v>
      </c>
      <c r="V42" s="159">
        <f t="shared" si="60"/>
        <v>4</v>
      </c>
      <c r="W42" s="33">
        <f>IF(M34=D42,1,0)</f>
        <v>0</v>
      </c>
      <c r="X42" s="33">
        <f>IF(M34&gt;D42,1,0)</f>
        <v>1</v>
      </c>
      <c r="Y42" s="33">
        <f>IF(M34&gt;D42+17.9,1,0)</f>
        <v>1</v>
      </c>
      <c r="Z42" s="33">
        <f t="shared" si="61"/>
        <v>6</v>
      </c>
      <c r="AA42" s="159">
        <f t="shared" si="62"/>
        <v>5</v>
      </c>
      <c r="AB42" s="33">
        <f>IF(N34=D42,1,0)</f>
        <v>0</v>
      </c>
      <c r="AC42" s="33">
        <f>IF(N34&gt;D42,1,0)</f>
        <v>1</v>
      </c>
      <c r="AD42" s="33">
        <f>IF(N34&gt;D42+17.9,1,0)</f>
        <v>0</v>
      </c>
      <c r="AE42" s="33">
        <f t="shared" si="63"/>
        <v>5</v>
      </c>
      <c r="AF42" s="159">
        <f t="shared" si="64"/>
        <v>6</v>
      </c>
      <c r="AG42" s="33">
        <f>IF(O34=D42,1,0)</f>
        <v>0</v>
      </c>
      <c r="AH42" s="33">
        <f>IF(O34&gt;D42,1,0)</f>
        <v>1</v>
      </c>
      <c r="AI42" s="33">
        <f>IF(O34&gt;D42+17.9,1,0)</f>
        <v>1</v>
      </c>
      <c r="AJ42" s="33"/>
      <c r="AK42" s="33">
        <f t="shared" si="65"/>
        <v>6</v>
      </c>
      <c r="AL42" s="159">
        <f t="shared" si="66"/>
        <v>5</v>
      </c>
      <c r="AM42" s="2"/>
      <c r="AN42" s="2"/>
      <c r="AO42" s="31">
        <f xml:space="preserve"> IF( K34-D42&lt;0,-1,0)</f>
        <v>0</v>
      </c>
      <c r="AP42" s="31">
        <f xml:space="preserve"> IF(K34-D42&gt;17.9,C42+2,C42+1)</f>
        <v>5</v>
      </c>
      <c r="AQ42" s="31">
        <f t="shared" si="67"/>
        <v>2</v>
      </c>
      <c r="AR42" s="31"/>
      <c r="AS42" s="31"/>
      <c r="AT42" s="31">
        <f t="shared" si="68"/>
        <v>2</v>
      </c>
      <c r="AU42" s="46">
        <f t="shared" si="69"/>
        <v>2</v>
      </c>
      <c r="AV42" s="31">
        <f xml:space="preserve"> IF( M34-D42&lt;0,-1,0)</f>
        <v>0</v>
      </c>
      <c r="AW42" s="31">
        <f xml:space="preserve"> IF(M34-D42&gt;17.9,C42+2,C42+1)</f>
        <v>6</v>
      </c>
      <c r="AX42" s="31">
        <f t="shared" si="70"/>
        <v>1</v>
      </c>
      <c r="AY42" s="31">
        <f t="shared" si="71"/>
        <v>1</v>
      </c>
      <c r="AZ42" s="46">
        <f t="shared" si="72"/>
        <v>1</v>
      </c>
      <c r="BA42" s="31">
        <f xml:space="preserve"> IF( N34-D42&lt;0,-1,0)</f>
        <v>0</v>
      </c>
      <c r="BB42" s="31">
        <f xml:space="preserve"> IF(N34-D42&gt;17.9,C42+2,C42+1)</f>
        <v>5</v>
      </c>
      <c r="BC42" s="31">
        <f t="shared" si="73"/>
        <v>0</v>
      </c>
      <c r="BD42" s="31">
        <f t="shared" si="74"/>
        <v>0</v>
      </c>
      <c r="BE42" s="46">
        <f t="shared" si="75"/>
        <v>0</v>
      </c>
      <c r="BF42" s="31">
        <f xml:space="preserve"> IF( O34-D42&lt;0,-1,0)</f>
        <v>0</v>
      </c>
      <c r="BG42" s="31">
        <f xml:space="preserve"> IF(O34-D42&gt;17.9,C42+2,C42+1)</f>
        <v>6</v>
      </c>
      <c r="BH42" s="31">
        <f t="shared" si="76"/>
        <v>1</v>
      </c>
      <c r="BI42" s="31">
        <f t="shared" si="77"/>
        <v>1</v>
      </c>
      <c r="BJ42" s="46">
        <f t="shared" si="78"/>
        <v>1</v>
      </c>
    </row>
    <row r="43" spans="2:62" x14ac:dyDescent="0.25">
      <c r="B43" s="4">
        <v>4</v>
      </c>
      <c r="C43" s="118">
        <f>'DAY 1 INPUT'!C9</f>
        <v>3</v>
      </c>
      <c r="D43" s="119">
        <f>'DAY 1 INPUT'!D9</f>
        <v>17</v>
      </c>
      <c r="E43" s="2"/>
      <c r="F43" s="120">
        <f>'DAY 1 INPUT'!J9</f>
        <v>6</v>
      </c>
      <c r="G43" s="120">
        <f>'DAY 1 INPUT'!K9</f>
        <v>7</v>
      </c>
      <c r="H43" s="120">
        <f>'DAY 1 INPUT'!L9</f>
        <v>6</v>
      </c>
      <c r="I43" s="120">
        <f>'DAY 1 INPUT'!M9</f>
        <v>6</v>
      </c>
      <c r="J43" s="2"/>
      <c r="K43" s="6">
        <f t="shared" si="55"/>
        <v>5</v>
      </c>
      <c r="L43" s="6"/>
      <c r="M43" s="6">
        <f t="shared" si="56"/>
        <v>5</v>
      </c>
      <c r="N43" s="6">
        <f t="shared" si="57"/>
        <v>5</v>
      </c>
      <c r="O43" s="6">
        <f t="shared" si="58"/>
        <v>5</v>
      </c>
      <c r="P43" s="9"/>
      <c r="Q43" s="3">
        <f>IF(K34=D43,1,0)</f>
        <v>0</v>
      </c>
      <c r="R43" s="3">
        <f>IF(K34&gt;D43,1,0)</f>
        <v>1</v>
      </c>
      <c r="S43" s="155">
        <f>IF(K34&gt;D43+17.9,1,0)</f>
        <v>0</v>
      </c>
      <c r="T43" s="3"/>
      <c r="U43" s="3">
        <f t="shared" si="59"/>
        <v>4</v>
      </c>
      <c r="V43" s="15">
        <f t="shared" si="60"/>
        <v>5</v>
      </c>
      <c r="W43" s="3">
        <f>IF(M34=D43,1,0)</f>
        <v>0</v>
      </c>
      <c r="X43" s="3">
        <f>IF(M34&gt;D43,1,0)</f>
        <v>1</v>
      </c>
      <c r="Y43" s="155">
        <f>IF(M34&gt;D43+17.9,1,0)</f>
        <v>0</v>
      </c>
      <c r="Z43" s="3">
        <f t="shared" si="61"/>
        <v>4</v>
      </c>
      <c r="AA43" s="15">
        <f t="shared" si="62"/>
        <v>6</v>
      </c>
      <c r="AB43" s="3">
        <f>IF(N34=D43,1,0)</f>
        <v>0</v>
      </c>
      <c r="AC43" s="3">
        <f>IF(N34&gt;D43,1,0)</f>
        <v>1</v>
      </c>
      <c r="AD43" s="155">
        <f>IF(N34&gt;D43+17.9,1,0)</f>
        <v>0</v>
      </c>
      <c r="AE43" s="3">
        <f t="shared" si="63"/>
        <v>4</v>
      </c>
      <c r="AF43" s="15">
        <f t="shared" si="64"/>
        <v>5</v>
      </c>
      <c r="AG43" s="3">
        <f>IF(O34=D43,1,0)</f>
        <v>0</v>
      </c>
      <c r="AH43" s="3">
        <f>IF(O34&gt;D43,1,0)</f>
        <v>1</v>
      </c>
      <c r="AI43" s="155">
        <f>IF(O34&gt;D43+17.9,1,0)</f>
        <v>0</v>
      </c>
      <c r="AJ43" s="3"/>
      <c r="AK43" s="3">
        <f t="shared" si="65"/>
        <v>4</v>
      </c>
      <c r="AL43" s="15">
        <f t="shared" si="66"/>
        <v>5</v>
      </c>
      <c r="AM43" s="2"/>
      <c r="AN43" s="2"/>
      <c r="AO43" s="6">
        <f xml:space="preserve"> IF( K34-D43&lt;0,-1,0)</f>
        <v>0</v>
      </c>
      <c r="AP43" s="72">
        <f xml:space="preserve"> IF(K34-D43&gt;17.9,C43+2,C43+1)</f>
        <v>4</v>
      </c>
      <c r="AQ43" s="6">
        <f t="shared" si="67"/>
        <v>0</v>
      </c>
      <c r="AR43" s="6"/>
      <c r="AS43" s="6"/>
      <c r="AT43" s="72">
        <f t="shared" si="68"/>
        <v>0</v>
      </c>
      <c r="AU43" s="46">
        <f t="shared" si="69"/>
        <v>0</v>
      </c>
      <c r="AV43" s="6">
        <f xml:space="preserve"> IF( M34-D43&lt;0,-1,0)</f>
        <v>0</v>
      </c>
      <c r="AW43" s="72">
        <f xml:space="preserve"> IF(M34-D43&gt;17.9,C43+2,C43+1)</f>
        <v>4</v>
      </c>
      <c r="AX43" s="6">
        <f t="shared" si="70"/>
        <v>-1</v>
      </c>
      <c r="AY43" s="6">
        <f t="shared" si="71"/>
        <v>0</v>
      </c>
      <c r="AZ43" s="46">
        <f t="shared" si="72"/>
        <v>0</v>
      </c>
      <c r="BA43" s="6">
        <f xml:space="preserve"> IF( N34-D43&lt;0,-1,0)</f>
        <v>0</v>
      </c>
      <c r="BB43" s="72">
        <f xml:space="preserve"> IF(N34-D43&gt;17.9,C43+2,C43+1)</f>
        <v>4</v>
      </c>
      <c r="BC43" s="6">
        <f t="shared" si="73"/>
        <v>0</v>
      </c>
      <c r="BD43" s="6">
        <f t="shared" si="74"/>
        <v>0</v>
      </c>
      <c r="BE43" s="46">
        <f t="shared" si="75"/>
        <v>0</v>
      </c>
      <c r="BF43" s="6">
        <f xml:space="preserve"> IF( O34-D43&lt;0,-1,0)</f>
        <v>0</v>
      </c>
      <c r="BG43" s="72">
        <f xml:space="preserve"> IF(O34-D43&gt;17.9,C43+2,C43+1)</f>
        <v>4</v>
      </c>
      <c r="BH43" s="6">
        <f t="shared" si="76"/>
        <v>0</v>
      </c>
      <c r="BI43" s="6">
        <f t="shared" si="77"/>
        <v>0</v>
      </c>
      <c r="BJ43" s="46">
        <f t="shared" si="78"/>
        <v>0</v>
      </c>
    </row>
    <row r="44" spans="2:62" x14ac:dyDescent="0.25">
      <c r="B44" s="29">
        <v>5</v>
      </c>
      <c r="C44" s="29">
        <f>'DAY 1 INPUT'!C10</f>
        <v>4</v>
      </c>
      <c r="D44" s="30">
        <f>'DAY 1 INPUT'!D10</f>
        <v>15</v>
      </c>
      <c r="E44" s="2"/>
      <c r="F44" s="99">
        <f>'DAY 1 INPUT'!J10</f>
        <v>6</v>
      </c>
      <c r="G44" s="99">
        <f>'DAY 1 INPUT'!K10</f>
        <v>6</v>
      </c>
      <c r="H44" s="99">
        <f>'DAY 1 INPUT'!L10</f>
        <v>5</v>
      </c>
      <c r="I44" s="99">
        <f>'DAY 1 INPUT'!M10</f>
        <v>6</v>
      </c>
      <c r="J44" s="2"/>
      <c r="K44" s="31">
        <f t="shared" si="55"/>
        <v>6</v>
      </c>
      <c r="L44" s="31"/>
      <c r="M44" s="31">
        <f t="shared" si="56"/>
        <v>6</v>
      </c>
      <c r="N44" s="31">
        <f t="shared" si="57"/>
        <v>5</v>
      </c>
      <c r="O44" s="31">
        <f t="shared" si="58"/>
        <v>6</v>
      </c>
      <c r="P44" s="9"/>
      <c r="Q44" s="33">
        <f>IF(K34=D44,1,0)</f>
        <v>0</v>
      </c>
      <c r="R44" s="33">
        <f>IF(K34&gt;D44,1,0)</f>
        <v>1</v>
      </c>
      <c r="S44" s="33">
        <f>IF(K34&gt;D44+17.9,1,0)</f>
        <v>0</v>
      </c>
      <c r="T44" s="33"/>
      <c r="U44" s="33">
        <f t="shared" si="59"/>
        <v>5</v>
      </c>
      <c r="V44" s="159">
        <f t="shared" si="60"/>
        <v>5</v>
      </c>
      <c r="W44" s="33">
        <f>IF(M34=D44,1,0)</f>
        <v>0</v>
      </c>
      <c r="X44" s="33">
        <f>IF(M34&gt;D44,1,0)</f>
        <v>1</v>
      </c>
      <c r="Y44" s="33">
        <f>IF(M34&gt;D44+17.9,1,0)</f>
        <v>1</v>
      </c>
      <c r="Z44" s="33">
        <f t="shared" si="61"/>
        <v>6</v>
      </c>
      <c r="AA44" s="159">
        <f t="shared" si="62"/>
        <v>4</v>
      </c>
      <c r="AB44" s="33">
        <f>IF(N34=D44,1,0)</f>
        <v>0</v>
      </c>
      <c r="AC44" s="33">
        <f>IF(N34&gt;D44,1,0)</f>
        <v>1</v>
      </c>
      <c r="AD44" s="33">
        <f>IF(N34&gt;D44+17.9,1,0)</f>
        <v>0</v>
      </c>
      <c r="AE44" s="33">
        <f t="shared" si="63"/>
        <v>5</v>
      </c>
      <c r="AF44" s="159">
        <f t="shared" si="64"/>
        <v>4</v>
      </c>
      <c r="AG44" s="33">
        <f>IF(O34=D44,1,0)</f>
        <v>0</v>
      </c>
      <c r="AH44" s="33">
        <f>IF(O34&gt;D44,1,0)</f>
        <v>1</v>
      </c>
      <c r="AI44" s="33">
        <f>IF(O34&gt;D44+17.9,1,0)</f>
        <v>0</v>
      </c>
      <c r="AJ44" s="33"/>
      <c r="AK44" s="33">
        <f t="shared" si="65"/>
        <v>5</v>
      </c>
      <c r="AL44" s="159">
        <f t="shared" si="66"/>
        <v>5</v>
      </c>
      <c r="AM44" s="2"/>
      <c r="AN44" s="2"/>
      <c r="AO44" s="31">
        <f xml:space="preserve"> IF( K34-D44&lt;0,-1,0)</f>
        <v>0</v>
      </c>
      <c r="AP44" s="31">
        <f xml:space="preserve"> IF(K34-D44&gt;17.9,C44+2,C44+1)</f>
        <v>5</v>
      </c>
      <c r="AQ44" s="31">
        <f t="shared" si="67"/>
        <v>1</v>
      </c>
      <c r="AR44" s="31"/>
      <c r="AS44" s="31"/>
      <c r="AT44" s="31">
        <f t="shared" si="68"/>
        <v>1</v>
      </c>
      <c r="AU44" s="46">
        <f t="shared" si="69"/>
        <v>1</v>
      </c>
      <c r="AV44" s="31">
        <f xml:space="preserve"> IF( M34-D44&lt;0,-1,0)</f>
        <v>0</v>
      </c>
      <c r="AW44" s="31">
        <f xml:space="preserve"> IF(M34-D44&gt;17.9,C44+2,C44+1)</f>
        <v>6</v>
      </c>
      <c r="AX44" s="31">
        <f t="shared" si="70"/>
        <v>2</v>
      </c>
      <c r="AY44" s="31">
        <f t="shared" si="71"/>
        <v>2</v>
      </c>
      <c r="AZ44" s="46">
        <f t="shared" si="72"/>
        <v>2</v>
      </c>
      <c r="BA44" s="31">
        <f xml:space="preserve"> IF( N34-D44&lt;0,-1,0)</f>
        <v>0</v>
      </c>
      <c r="BB44" s="31">
        <f xml:space="preserve"> IF(N34-D44&gt;17.9,C44+2,C44+1)</f>
        <v>5</v>
      </c>
      <c r="BC44" s="31">
        <f t="shared" si="73"/>
        <v>2</v>
      </c>
      <c r="BD44" s="31">
        <f t="shared" si="74"/>
        <v>2</v>
      </c>
      <c r="BE44" s="46">
        <f t="shared" si="75"/>
        <v>2</v>
      </c>
      <c r="BF44" s="31">
        <f xml:space="preserve"> IF( O34-D44&lt;0,-1,0)</f>
        <v>0</v>
      </c>
      <c r="BG44" s="31">
        <f xml:space="preserve"> IF(O34-D44&gt;17.9,C44+2,C44+1)</f>
        <v>5</v>
      </c>
      <c r="BH44" s="31">
        <f t="shared" si="76"/>
        <v>1</v>
      </c>
      <c r="BI44" s="31">
        <f t="shared" si="77"/>
        <v>1</v>
      </c>
      <c r="BJ44" s="46">
        <f t="shared" si="78"/>
        <v>1</v>
      </c>
    </row>
    <row r="45" spans="2:62" x14ac:dyDescent="0.25">
      <c r="B45" s="4">
        <v>6</v>
      </c>
      <c r="C45" s="118">
        <f>'DAY 1 INPUT'!C11</f>
        <v>4</v>
      </c>
      <c r="D45" s="119">
        <f>'DAY 1 INPUT'!D11</f>
        <v>3</v>
      </c>
      <c r="E45" s="2"/>
      <c r="F45" s="120">
        <f>'DAY 1 INPUT'!J11</f>
        <v>6</v>
      </c>
      <c r="G45" s="120">
        <f>'DAY 1 INPUT'!K11</f>
        <v>8</v>
      </c>
      <c r="H45" s="120">
        <f>'DAY 1 INPUT'!L11</f>
        <v>4</v>
      </c>
      <c r="I45" s="120">
        <f>'DAY 1 INPUT'!M11</f>
        <v>5</v>
      </c>
      <c r="J45" s="2"/>
      <c r="K45" s="6">
        <f t="shared" si="55"/>
        <v>6</v>
      </c>
      <c r="L45" s="6"/>
      <c r="M45" s="6">
        <f t="shared" si="56"/>
        <v>6</v>
      </c>
      <c r="N45" s="6">
        <f t="shared" si="57"/>
        <v>4</v>
      </c>
      <c r="O45" s="6">
        <f t="shared" si="58"/>
        <v>5</v>
      </c>
      <c r="P45" s="9"/>
      <c r="Q45" s="3">
        <f>IF(K34=D45,1,0)</f>
        <v>0</v>
      </c>
      <c r="R45" s="3">
        <f>IF(K34&gt;D45,1,0)</f>
        <v>1</v>
      </c>
      <c r="S45" s="155">
        <f>IF(K34&gt;D45+17.9,1,0)</f>
        <v>1</v>
      </c>
      <c r="T45" s="3"/>
      <c r="U45" s="3">
        <f t="shared" si="59"/>
        <v>6</v>
      </c>
      <c r="V45" s="15">
        <f t="shared" si="60"/>
        <v>4</v>
      </c>
      <c r="W45" s="3">
        <f>IF(M34=D45,1,0)</f>
        <v>0</v>
      </c>
      <c r="X45" s="3">
        <f>IF(M34&gt;D45,1,0)</f>
        <v>1</v>
      </c>
      <c r="Y45" s="155">
        <f>IF(M34&gt;D45+17.9,1,0)</f>
        <v>1</v>
      </c>
      <c r="Z45" s="3">
        <f t="shared" si="61"/>
        <v>6</v>
      </c>
      <c r="AA45" s="15">
        <f t="shared" si="62"/>
        <v>6</v>
      </c>
      <c r="AB45" s="3">
        <f>IF(N34=D45,1,0)</f>
        <v>0</v>
      </c>
      <c r="AC45" s="3">
        <f>IF(N34&gt;D45,1,0)</f>
        <v>1</v>
      </c>
      <c r="AD45" s="155">
        <f>IF(N34&gt;D45+17.9,1,0)</f>
        <v>1</v>
      </c>
      <c r="AE45" s="3">
        <f t="shared" si="63"/>
        <v>6</v>
      </c>
      <c r="AF45" s="15">
        <f t="shared" si="64"/>
        <v>2</v>
      </c>
      <c r="AG45" s="3">
        <f>IF(O34=D45,1,0)</f>
        <v>0</v>
      </c>
      <c r="AH45" s="3">
        <f>IF(O34&gt;D45,1,0)</f>
        <v>1</v>
      </c>
      <c r="AI45" s="155">
        <f>IF(O34&gt;D45+17.9,1,0)</f>
        <v>1</v>
      </c>
      <c r="AJ45" s="3"/>
      <c r="AK45" s="3">
        <f t="shared" si="65"/>
        <v>6</v>
      </c>
      <c r="AL45" s="15">
        <f t="shared" si="66"/>
        <v>3</v>
      </c>
      <c r="AM45" s="2"/>
      <c r="AN45" s="2"/>
      <c r="AO45" s="6">
        <f xml:space="preserve"> IF( K34-D45&lt;0,-1,0)</f>
        <v>0</v>
      </c>
      <c r="AP45" s="72">
        <f xml:space="preserve"> IF(K34-D45&gt;17.9,C45+2,C45+1)</f>
        <v>6</v>
      </c>
      <c r="AQ45" s="6">
        <f t="shared" si="67"/>
        <v>2</v>
      </c>
      <c r="AR45" s="6"/>
      <c r="AS45" s="6"/>
      <c r="AT45" s="72">
        <f t="shared" si="68"/>
        <v>2</v>
      </c>
      <c r="AU45" s="46">
        <f t="shared" si="69"/>
        <v>2</v>
      </c>
      <c r="AV45" s="6">
        <f xml:space="preserve"> IF( M34-D45&lt;0,-1,0)</f>
        <v>0</v>
      </c>
      <c r="AW45" s="72">
        <f xml:space="preserve"> IF(M34-D45&gt;17.9,C45+2,C45+1)</f>
        <v>6</v>
      </c>
      <c r="AX45" s="6">
        <f t="shared" si="70"/>
        <v>0</v>
      </c>
      <c r="AY45" s="6">
        <f t="shared" si="71"/>
        <v>0</v>
      </c>
      <c r="AZ45" s="46">
        <f t="shared" si="72"/>
        <v>0</v>
      </c>
      <c r="BA45" s="6">
        <f xml:space="preserve"> IF( N34-D45&lt;0,-1,0)</f>
        <v>0</v>
      </c>
      <c r="BB45" s="72">
        <f xml:space="preserve"> IF(N34-D45&gt;17.9,C45+2,C45+1)</f>
        <v>6</v>
      </c>
      <c r="BC45" s="6">
        <f t="shared" si="73"/>
        <v>4</v>
      </c>
      <c r="BD45" s="6">
        <f t="shared" si="74"/>
        <v>4</v>
      </c>
      <c r="BE45" s="46">
        <f t="shared" si="75"/>
        <v>4</v>
      </c>
      <c r="BF45" s="6">
        <f xml:space="preserve"> IF( O34-D45&lt;0,-1,0)</f>
        <v>0</v>
      </c>
      <c r="BG45" s="72">
        <f xml:space="preserve"> IF(O34-D45&gt;17.9,C45+2,C45+1)</f>
        <v>6</v>
      </c>
      <c r="BH45" s="6">
        <f t="shared" si="76"/>
        <v>3</v>
      </c>
      <c r="BI45" s="6">
        <f t="shared" si="77"/>
        <v>3</v>
      </c>
      <c r="BJ45" s="46">
        <f t="shared" si="78"/>
        <v>3</v>
      </c>
    </row>
    <row r="46" spans="2:62" x14ac:dyDescent="0.25">
      <c r="B46" s="29">
        <v>7</v>
      </c>
      <c r="C46" s="29">
        <f>'DAY 1 INPUT'!C12</f>
        <v>4</v>
      </c>
      <c r="D46" s="30">
        <f>'DAY 1 INPUT'!D12</f>
        <v>1</v>
      </c>
      <c r="E46" s="2"/>
      <c r="F46" s="99">
        <f>'DAY 1 INPUT'!J12</f>
        <v>8</v>
      </c>
      <c r="G46" s="99">
        <f>'DAY 1 INPUT'!K12</f>
        <v>8</v>
      </c>
      <c r="H46" s="99">
        <f>'DAY 1 INPUT'!L12</f>
        <v>8</v>
      </c>
      <c r="I46" s="99">
        <f>'DAY 1 INPUT'!M12</f>
        <v>8</v>
      </c>
      <c r="J46" s="2"/>
      <c r="K46" s="31">
        <f t="shared" si="55"/>
        <v>6</v>
      </c>
      <c r="L46" s="31"/>
      <c r="M46" s="31">
        <f t="shared" si="56"/>
        <v>6</v>
      </c>
      <c r="N46" s="31">
        <f t="shared" si="57"/>
        <v>6</v>
      </c>
      <c r="O46" s="31">
        <f t="shared" si="58"/>
        <v>6</v>
      </c>
      <c r="P46" s="9"/>
      <c r="Q46" s="33">
        <f>IF(K34=D46,1,0)</f>
        <v>0</v>
      </c>
      <c r="R46" s="33">
        <f>IF(K34&gt;D46,1,0)</f>
        <v>1</v>
      </c>
      <c r="S46" s="33">
        <f>IF(K34&gt;D46+17.9,1,0)</f>
        <v>1</v>
      </c>
      <c r="T46" s="33"/>
      <c r="U46" s="33">
        <f t="shared" si="59"/>
        <v>6</v>
      </c>
      <c r="V46" s="159">
        <f t="shared" si="60"/>
        <v>6</v>
      </c>
      <c r="W46" s="33">
        <f>IF(M34=D46,1,0)</f>
        <v>0</v>
      </c>
      <c r="X46" s="33">
        <f>IF(M34&gt;D46,1,0)</f>
        <v>1</v>
      </c>
      <c r="Y46" s="33">
        <f>IF(M34&gt;D46+17.9,1,0)</f>
        <v>1</v>
      </c>
      <c r="Z46" s="33">
        <f t="shared" si="61"/>
        <v>6</v>
      </c>
      <c r="AA46" s="159">
        <f t="shared" si="62"/>
        <v>6</v>
      </c>
      <c r="AB46" s="33">
        <f>IF(N34=D46,1,0)</f>
        <v>0</v>
      </c>
      <c r="AC46" s="33">
        <f>IF(N34&gt;D46,1,0)</f>
        <v>1</v>
      </c>
      <c r="AD46" s="33">
        <f>IF(N34&gt;D46+17.9,1,0)</f>
        <v>1</v>
      </c>
      <c r="AE46" s="33">
        <f t="shared" si="63"/>
        <v>6</v>
      </c>
      <c r="AF46" s="159">
        <f t="shared" si="64"/>
        <v>6</v>
      </c>
      <c r="AG46" s="33">
        <f>IF(O34=D46,1,0)</f>
        <v>0</v>
      </c>
      <c r="AH46" s="33">
        <f>IF(O34&gt;D46,1,0)</f>
        <v>1</v>
      </c>
      <c r="AI46" s="33">
        <f>IF(O34&gt;D46+17.9,1,0)</f>
        <v>1</v>
      </c>
      <c r="AJ46" s="33"/>
      <c r="AK46" s="33">
        <f t="shared" si="65"/>
        <v>6</v>
      </c>
      <c r="AL46" s="159">
        <f t="shared" si="66"/>
        <v>6</v>
      </c>
      <c r="AM46" s="2"/>
      <c r="AN46" s="2"/>
      <c r="AO46" s="31">
        <f xml:space="preserve"> IF( K34-D46&lt;0,-1,0)</f>
        <v>0</v>
      </c>
      <c r="AP46" s="31">
        <f xml:space="preserve"> IF(K34-D46&gt;17.9,C46+2,C46+1)</f>
        <v>6</v>
      </c>
      <c r="AQ46" s="31">
        <f t="shared" si="67"/>
        <v>0</v>
      </c>
      <c r="AR46" s="31"/>
      <c r="AS46" s="31"/>
      <c r="AT46" s="31">
        <f t="shared" si="68"/>
        <v>0</v>
      </c>
      <c r="AU46" s="46">
        <f t="shared" si="69"/>
        <v>0</v>
      </c>
      <c r="AV46" s="31">
        <f xml:space="preserve"> IF( M34-D46&lt;0,-1,0)</f>
        <v>0</v>
      </c>
      <c r="AW46" s="31">
        <f xml:space="preserve"> IF(M34-D46&gt;17.9,C46+2,C46+1)</f>
        <v>6</v>
      </c>
      <c r="AX46" s="31">
        <f t="shared" si="70"/>
        <v>0</v>
      </c>
      <c r="AY46" s="31">
        <f t="shared" si="71"/>
        <v>0</v>
      </c>
      <c r="AZ46" s="46">
        <f t="shared" si="72"/>
        <v>0</v>
      </c>
      <c r="BA46" s="31">
        <f xml:space="preserve"> IF( N34-D46&lt;0,-1,0)</f>
        <v>0</v>
      </c>
      <c r="BB46" s="31">
        <f xml:space="preserve"> IF(N34-D46&gt;17.9,C46+2,C46+1)</f>
        <v>6</v>
      </c>
      <c r="BC46" s="31">
        <f t="shared" si="73"/>
        <v>0</v>
      </c>
      <c r="BD46" s="31">
        <f t="shared" si="74"/>
        <v>0</v>
      </c>
      <c r="BE46" s="46">
        <f t="shared" si="75"/>
        <v>0</v>
      </c>
      <c r="BF46" s="31">
        <f xml:space="preserve"> IF( O34-D46&lt;0,-1,0)</f>
        <v>0</v>
      </c>
      <c r="BG46" s="31">
        <f xml:space="preserve"> IF(O34-D46&gt;17.9,C46+2,C46+1)</f>
        <v>6</v>
      </c>
      <c r="BH46" s="31">
        <f t="shared" si="76"/>
        <v>0</v>
      </c>
      <c r="BI46" s="31">
        <f t="shared" si="77"/>
        <v>0</v>
      </c>
      <c r="BJ46" s="46">
        <f t="shared" si="78"/>
        <v>0</v>
      </c>
    </row>
    <row r="47" spans="2:62" x14ac:dyDescent="0.25">
      <c r="B47" s="4">
        <v>8</v>
      </c>
      <c r="C47" s="118">
        <f>'DAY 1 INPUT'!C13</f>
        <v>3</v>
      </c>
      <c r="D47" s="119">
        <f>'DAY 1 INPUT'!D13</f>
        <v>13</v>
      </c>
      <c r="E47" s="2"/>
      <c r="F47" s="120">
        <f>'DAY 1 INPUT'!J13</f>
        <v>4</v>
      </c>
      <c r="G47" s="120">
        <f>'DAY 1 INPUT'!K13</f>
        <v>5</v>
      </c>
      <c r="H47" s="120">
        <f>'DAY 1 INPUT'!L13</f>
        <v>3</v>
      </c>
      <c r="I47" s="120">
        <f>'DAY 1 INPUT'!M13</f>
        <v>5</v>
      </c>
      <c r="J47" s="74"/>
      <c r="K47" s="6">
        <f t="shared" si="55"/>
        <v>4</v>
      </c>
      <c r="L47" s="6"/>
      <c r="M47" s="6">
        <f t="shared" si="56"/>
        <v>5</v>
      </c>
      <c r="N47" s="6">
        <f t="shared" si="57"/>
        <v>3</v>
      </c>
      <c r="O47" s="6">
        <f t="shared" si="58"/>
        <v>5</v>
      </c>
      <c r="P47" s="9"/>
      <c r="Q47" s="3">
        <f>IF(K34=D47,1,0)</f>
        <v>0</v>
      </c>
      <c r="R47" s="3">
        <f>IF(K34&gt;D47,1,0)</f>
        <v>1</v>
      </c>
      <c r="S47" s="155">
        <f>IF(K34&gt;D47+17.9,1,0)</f>
        <v>0</v>
      </c>
      <c r="T47" s="3"/>
      <c r="U47" s="3">
        <f t="shared" si="59"/>
        <v>4</v>
      </c>
      <c r="V47" s="15">
        <f t="shared" si="60"/>
        <v>3</v>
      </c>
      <c r="W47" s="3">
        <f>IF(M34=D47,1,0)</f>
        <v>0</v>
      </c>
      <c r="X47" s="3">
        <f>IF(M34&gt;D47,1,0)</f>
        <v>1</v>
      </c>
      <c r="Y47" s="155">
        <f>IF(M34&gt;D47+17.9,1,0)</f>
        <v>1</v>
      </c>
      <c r="Z47" s="3">
        <f t="shared" si="61"/>
        <v>5</v>
      </c>
      <c r="AA47" s="15">
        <f t="shared" si="62"/>
        <v>3</v>
      </c>
      <c r="AB47" s="3">
        <f>IF(N34=D47,1,0)</f>
        <v>0</v>
      </c>
      <c r="AC47" s="3">
        <f>IF(N34&gt;D47,1,0)</f>
        <v>1</v>
      </c>
      <c r="AD47" s="155">
        <f>IF(N34&gt;D47+17.9,1,0)</f>
        <v>0</v>
      </c>
      <c r="AE47" s="3">
        <f t="shared" si="63"/>
        <v>4</v>
      </c>
      <c r="AF47" s="15">
        <f t="shared" si="64"/>
        <v>2</v>
      </c>
      <c r="AG47" s="3">
        <f>IF(O34=D47,1,0)</f>
        <v>0</v>
      </c>
      <c r="AH47" s="3">
        <f>IF(O34&gt;D47,1,0)</f>
        <v>1</v>
      </c>
      <c r="AI47" s="155">
        <f>IF(O34&gt;D47+17.9,1,0)</f>
        <v>0</v>
      </c>
      <c r="AJ47" s="3"/>
      <c r="AK47" s="3">
        <f t="shared" si="65"/>
        <v>4</v>
      </c>
      <c r="AL47" s="15">
        <f t="shared" si="66"/>
        <v>4</v>
      </c>
      <c r="AM47" s="2"/>
      <c r="AN47" s="2"/>
      <c r="AO47" s="6">
        <f xml:space="preserve"> IF( K34-D47&lt;0,-1,0)</f>
        <v>0</v>
      </c>
      <c r="AP47" s="72">
        <f xml:space="preserve"> IF(K34-D47&gt;17.9,C47+2,C47+1)</f>
        <v>4</v>
      </c>
      <c r="AQ47" s="6">
        <f t="shared" si="67"/>
        <v>2</v>
      </c>
      <c r="AR47" s="6"/>
      <c r="AS47" s="6"/>
      <c r="AT47" s="72">
        <f t="shared" si="68"/>
        <v>2</v>
      </c>
      <c r="AU47" s="46">
        <f t="shared" si="69"/>
        <v>2</v>
      </c>
      <c r="AV47" s="6">
        <f xml:space="preserve"> IF( M34-D47&lt;0,-1,0)</f>
        <v>0</v>
      </c>
      <c r="AW47" s="72">
        <f xml:space="preserve"> IF(M34-D47&gt;17.9,C47+2,C47+1)</f>
        <v>5</v>
      </c>
      <c r="AX47" s="6">
        <f t="shared" si="70"/>
        <v>2</v>
      </c>
      <c r="AY47" s="6">
        <f t="shared" si="71"/>
        <v>2</v>
      </c>
      <c r="AZ47" s="46">
        <f t="shared" si="72"/>
        <v>2</v>
      </c>
      <c r="BA47" s="6">
        <f xml:space="preserve"> IF( N34-D47&lt;0,-1,0)</f>
        <v>0</v>
      </c>
      <c r="BB47" s="72">
        <f xml:space="preserve"> IF(N34-D47&gt;17.9,C47+2,C47+1)</f>
        <v>4</v>
      </c>
      <c r="BC47" s="6">
        <f t="shared" si="73"/>
        <v>3</v>
      </c>
      <c r="BD47" s="6">
        <f t="shared" si="74"/>
        <v>3</v>
      </c>
      <c r="BE47" s="46">
        <f t="shared" si="75"/>
        <v>3</v>
      </c>
      <c r="BF47" s="6">
        <f xml:space="preserve"> IF( O34-D47&lt;0,-1,0)</f>
        <v>0</v>
      </c>
      <c r="BG47" s="72">
        <f xml:space="preserve"> IF(O34-D47&gt;17.9,C47+2,C47+1)</f>
        <v>4</v>
      </c>
      <c r="BH47" s="6">
        <f t="shared" si="76"/>
        <v>1</v>
      </c>
      <c r="BI47" s="6">
        <f t="shared" si="77"/>
        <v>1</v>
      </c>
      <c r="BJ47" s="46">
        <f t="shared" si="78"/>
        <v>1</v>
      </c>
    </row>
    <row r="48" spans="2:62" x14ac:dyDescent="0.25">
      <c r="B48" s="29">
        <v>9</v>
      </c>
      <c r="C48" s="29">
        <f>'DAY 1 INPUT'!C14</f>
        <v>4</v>
      </c>
      <c r="D48" s="30">
        <f>'DAY 1 INPUT'!D14</f>
        <v>9</v>
      </c>
      <c r="E48" s="2"/>
      <c r="F48" s="99">
        <f>'DAY 1 INPUT'!J14</f>
        <v>6</v>
      </c>
      <c r="G48" s="99">
        <f>'DAY 1 INPUT'!K14</f>
        <v>8</v>
      </c>
      <c r="H48" s="99">
        <f>'DAY 1 INPUT'!L14</f>
        <v>6</v>
      </c>
      <c r="I48" s="99">
        <f>'DAY 1 INPUT'!M14</f>
        <v>8</v>
      </c>
      <c r="J48" s="2"/>
      <c r="K48" s="31">
        <f t="shared" si="55"/>
        <v>6</v>
      </c>
      <c r="L48" s="31"/>
      <c r="M48" s="31">
        <f t="shared" si="56"/>
        <v>6</v>
      </c>
      <c r="N48" s="31">
        <f t="shared" si="57"/>
        <v>6</v>
      </c>
      <c r="O48" s="31">
        <f t="shared" si="58"/>
        <v>6</v>
      </c>
      <c r="P48" s="9"/>
      <c r="Q48" s="33">
        <f>IF(K34=D48,1,0)</f>
        <v>0</v>
      </c>
      <c r="R48" s="33">
        <f>IF(K34&gt;D48,1,0)</f>
        <v>1</v>
      </c>
      <c r="S48" s="33">
        <f>IF(K34&gt;D48+17.9,1,0)</f>
        <v>0</v>
      </c>
      <c r="T48" s="33"/>
      <c r="U48" s="33">
        <f t="shared" si="59"/>
        <v>5</v>
      </c>
      <c r="V48" s="159">
        <f t="shared" si="60"/>
        <v>5</v>
      </c>
      <c r="W48" s="33">
        <f>IF(M34=D48,1,0)</f>
        <v>0</v>
      </c>
      <c r="X48" s="33">
        <f>IF(M34&gt;D48,1,0)</f>
        <v>1</v>
      </c>
      <c r="Y48" s="33">
        <f>IF(M34&gt;D48+17.9,1,0)</f>
        <v>1</v>
      </c>
      <c r="Z48" s="33">
        <f t="shared" si="61"/>
        <v>6</v>
      </c>
      <c r="AA48" s="159">
        <f t="shared" si="62"/>
        <v>6</v>
      </c>
      <c r="AB48" s="33">
        <f>IF(N34=D48,1,0)</f>
        <v>0</v>
      </c>
      <c r="AC48" s="33">
        <f>IF(N34&gt;D48,1,0)</f>
        <v>1</v>
      </c>
      <c r="AD48" s="33">
        <f>IF(N34&gt;D48+17.9,1,0)</f>
        <v>0</v>
      </c>
      <c r="AE48" s="33">
        <f t="shared" si="63"/>
        <v>5</v>
      </c>
      <c r="AF48" s="159">
        <f t="shared" si="64"/>
        <v>5</v>
      </c>
      <c r="AG48" s="33">
        <f>IF(O34=D48,1,0)</f>
        <v>0</v>
      </c>
      <c r="AH48" s="33">
        <f>IF(O34&gt;D48,1,0)</f>
        <v>1</v>
      </c>
      <c r="AI48" s="33">
        <f>IF(O34&gt;D48+17.9,1,0)</f>
        <v>0</v>
      </c>
      <c r="AJ48" s="33"/>
      <c r="AK48" s="33">
        <f t="shared" si="65"/>
        <v>5</v>
      </c>
      <c r="AL48" s="159">
        <f t="shared" si="66"/>
        <v>7</v>
      </c>
      <c r="AM48" s="2"/>
      <c r="AN48" s="2"/>
      <c r="AO48" s="31">
        <f xml:space="preserve"> IF( K34-D48&lt;0,-1,0)</f>
        <v>0</v>
      </c>
      <c r="AP48" s="31">
        <f xml:space="preserve"> IF(K34-D48&gt;17.9,C48+2,C48+1)</f>
        <v>5</v>
      </c>
      <c r="AQ48" s="31">
        <f t="shared" si="67"/>
        <v>1</v>
      </c>
      <c r="AR48" s="31"/>
      <c r="AS48" s="31"/>
      <c r="AT48" s="31">
        <f t="shared" si="68"/>
        <v>1</v>
      </c>
      <c r="AU48" s="46">
        <f t="shared" si="69"/>
        <v>1</v>
      </c>
      <c r="AV48" s="31">
        <f xml:space="preserve"> IF( M34-D48&lt;0,-1,0)</f>
        <v>0</v>
      </c>
      <c r="AW48" s="31">
        <f xml:space="preserve"> IF(M34-D48&gt;17.9,C48+2,C48+1)</f>
        <v>6</v>
      </c>
      <c r="AX48" s="31">
        <f t="shared" si="70"/>
        <v>0</v>
      </c>
      <c r="AY48" s="31">
        <f t="shared" si="71"/>
        <v>0</v>
      </c>
      <c r="AZ48" s="46">
        <f t="shared" si="72"/>
        <v>0</v>
      </c>
      <c r="BA48" s="31">
        <f xml:space="preserve"> IF( N34-D48&lt;0,-1,0)</f>
        <v>0</v>
      </c>
      <c r="BB48" s="31">
        <f xml:space="preserve"> IF(N34-D48&gt;17.9,C48+2,C48+1)</f>
        <v>5</v>
      </c>
      <c r="BC48" s="31">
        <f t="shared" si="73"/>
        <v>1</v>
      </c>
      <c r="BD48" s="31">
        <f t="shared" si="74"/>
        <v>1</v>
      </c>
      <c r="BE48" s="46">
        <f t="shared" si="75"/>
        <v>1</v>
      </c>
      <c r="BF48" s="31">
        <f xml:space="preserve"> IF( O34-D48&lt;0,-1,0)</f>
        <v>0</v>
      </c>
      <c r="BG48" s="31">
        <f xml:space="preserve"> IF(O34-D48&gt;17.9,C48+2,C48+1)</f>
        <v>5</v>
      </c>
      <c r="BH48" s="31">
        <f t="shared" si="76"/>
        <v>-1</v>
      </c>
      <c r="BI48" s="31">
        <f t="shared" si="77"/>
        <v>0</v>
      </c>
      <c r="BJ48" s="46">
        <f t="shared" si="78"/>
        <v>0</v>
      </c>
    </row>
    <row r="49" spans="2:62" x14ac:dyDescent="0.25">
      <c r="B49" s="4" t="s">
        <v>1</v>
      </c>
      <c r="C49" s="4">
        <f>SUM(C40:C48)</f>
        <v>35</v>
      </c>
      <c r="D49" s="4"/>
      <c r="E49" s="2"/>
      <c r="F49" s="6">
        <f>SUM(F40:F48)</f>
        <v>52</v>
      </c>
      <c r="G49" s="6">
        <f>SUM(G40:G48)</f>
        <v>64</v>
      </c>
      <c r="H49" s="6">
        <f>SUM(H40:H48)</f>
        <v>51</v>
      </c>
      <c r="I49" s="6">
        <f>SUM(I40:I48)</f>
        <v>56</v>
      </c>
      <c r="J49" s="2"/>
      <c r="K49" s="6">
        <f>SUM(K40:K48)</f>
        <v>48</v>
      </c>
      <c r="L49" s="6"/>
      <c r="M49" s="6">
        <f>SUM(M40:M48)</f>
        <v>53</v>
      </c>
      <c r="N49" s="6">
        <f>SUM(N40:N48)</f>
        <v>47</v>
      </c>
      <c r="O49" s="6">
        <f>SUM(O40:O48)</f>
        <v>50</v>
      </c>
      <c r="P49" s="9"/>
      <c r="Q49" s="3" t="s">
        <v>8</v>
      </c>
      <c r="R49" s="3" t="s">
        <v>27</v>
      </c>
      <c r="S49" s="3"/>
      <c r="T49" s="3"/>
      <c r="U49" s="3" t="s">
        <v>8</v>
      </c>
      <c r="V49" s="15">
        <f>SUM(V40:V48)</f>
        <v>41</v>
      </c>
      <c r="W49" s="3" t="s">
        <v>8</v>
      </c>
      <c r="X49" s="3" t="s">
        <v>27</v>
      </c>
      <c r="Y49" s="3"/>
      <c r="Z49" s="3" t="s">
        <v>8</v>
      </c>
      <c r="AA49" s="15">
        <f>SUM(AA40:AA48)</f>
        <v>47</v>
      </c>
      <c r="AB49" s="3" t="s">
        <v>8</v>
      </c>
      <c r="AC49" s="3" t="s">
        <v>27</v>
      </c>
      <c r="AD49" s="3"/>
      <c r="AE49" s="3" t="s">
        <v>8</v>
      </c>
      <c r="AF49" s="15">
        <f>SUM(AF40:AF48)</f>
        <v>40</v>
      </c>
      <c r="AG49" s="3" t="s">
        <v>8</v>
      </c>
      <c r="AH49" s="3" t="s">
        <v>27</v>
      </c>
      <c r="AI49" s="3"/>
      <c r="AJ49" s="3"/>
      <c r="AK49" s="3" t="s">
        <v>8</v>
      </c>
      <c r="AL49" s="15">
        <f>SUM(AL40:AL48)</f>
        <v>44</v>
      </c>
      <c r="AM49" s="2"/>
      <c r="AN49" s="2"/>
      <c r="AO49" s="6" t="s">
        <v>8</v>
      </c>
      <c r="AP49" s="6" t="s">
        <v>8</v>
      </c>
      <c r="AQ49" s="6"/>
      <c r="AR49" s="6"/>
      <c r="AS49" s="6"/>
      <c r="AT49" s="6">
        <f>SUM(AT40:AT48)</f>
        <v>12</v>
      </c>
      <c r="AU49" s="47">
        <f>SUM(AU40:AU48)</f>
        <v>12</v>
      </c>
      <c r="AV49" s="6" t="s">
        <v>8</v>
      </c>
      <c r="AW49" s="6" t="s">
        <v>8</v>
      </c>
      <c r="AX49" s="6"/>
      <c r="AY49" s="6">
        <f>SUM(AY40:AY48)</f>
        <v>7</v>
      </c>
      <c r="AZ49" s="47">
        <f>SUM(AZ40:AZ48)</f>
        <v>7</v>
      </c>
      <c r="BA49" s="6" t="s">
        <v>8</v>
      </c>
      <c r="BB49" s="6" t="s">
        <v>8</v>
      </c>
      <c r="BC49" s="6"/>
      <c r="BD49" s="6">
        <f>SUM(BD40:BD48)</f>
        <v>13</v>
      </c>
      <c r="BE49" s="47">
        <f>SUM(BE40:BE48)</f>
        <v>13</v>
      </c>
      <c r="BF49" s="6" t="s">
        <v>8</v>
      </c>
      <c r="BG49" s="6" t="s">
        <v>8</v>
      </c>
      <c r="BH49" s="6"/>
      <c r="BI49" s="6">
        <f>SUM(BI40:BI48)</f>
        <v>10</v>
      </c>
      <c r="BJ49" s="47">
        <f>SUM(BJ40:BJ48)</f>
        <v>10</v>
      </c>
    </row>
    <row r="50" spans="2:62" x14ac:dyDescent="0.25">
      <c r="B50" s="29">
        <v>10</v>
      </c>
      <c r="C50" s="29">
        <f>'DAY 1 INPUT'!C16</f>
        <v>4</v>
      </c>
      <c r="D50" s="30">
        <f>'DAY 1 INPUT'!D16</f>
        <v>12</v>
      </c>
      <c r="E50" s="2"/>
      <c r="F50" s="99">
        <f>'DAY 1 INPUT'!J16</f>
        <v>5</v>
      </c>
      <c r="G50" s="99">
        <f>'DAY 1 INPUT'!K16</f>
        <v>8</v>
      </c>
      <c r="H50" s="99">
        <f>'DAY 1 INPUT'!L16</f>
        <v>4</v>
      </c>
      <c r="I50" s="99">
        <f>'DAY 1 INPUT'!M16</f>
        <v>5</v>
      </c>
      <c r="J50" s="2"/>
      <c r="K50" s="31">
        <f t="shared" ref="K50:K58" si="79">IF(F50-C50 &gt;2,C50+2,F50)</f>
        <v>5</v>
      </c>
      <c r="L50" s="31"/>
      <c r="M50" s="31">
        <f t="shared" ref="M50:M58" si="80">IF(G50-C50 &gt;2,C50+2,G50)</f>
        <v>6</v>
      </c>
      <c r="N50" s="31">
        <f t="shared" ref="N50:N58" si="81">IF(H50-C50 &gt;2,C50+2,H50)</f>
        <v>4</v>
      </c>
      <c r="O50" s="31">
        <f t="shared" ref="O50:O58" si="82">IF(I50-C50 &gt;2,C50+2,I50)</f>
        <v>5</v>
      </c>
      <c r="P50" s="9"/>
      <c r="Q50" s="33">
        <f>IF(K34=D50,1,0)</f>
        <v>0</v>
      </c>
      <c r="R50" s="33">
        <f>IF(K34&gt;D50,1,0)</f>
        <v>1</v>
      </c>
      <c r="S50" s="33">
        <f>IF(K34&gt;D50+17.9,1,0)</f>
        <v>0</v>
      </c>
      <c r="T50" s="33"/>
      <c r="U50" s="33">
        <f t="shared" ref="U50:U58" si="83">SUM(Q50:S50)+C50</f>
        <v>5</v>
      </c>
      <c r="V50" s="159">
        <f t="shared" ref="V50:V58" si="84">(F50-U50)+C50</f>
        <v>4</v>
      </c>
      <c r="W50" s="33">
        <f>IF(M34=D50,1,0)</f>
        <v>0</v>
      </c>
      <c r="X50" s="33">
        <f>IF(M34&gt;D50,1,0)</f>
        <v>1</v>
      </c>
      <c r="Y50" s="33">
        <f>IF(M34&gt;D50+17.9,1,0)</f>
        <v>1</v>
      </c>
      <c r="Z50" s="33">
        <f t="shared" ref="Z50:Z58" si="85">SUM(W50:Y50)+C50</f>
        <v>6</v>
      </c>
      <c r="AA50" s="159">
        <f t="shared" ref="AA50:AA58" si="86">(G50-Z50)+C50</f>
        <v>6</v>
      </c>
      <c r="AB50" s="33">
        <f>IF(N34=D50,1,0)</f>
        <v>0</v>
      </c>
      <c r="AC50" s="33">
        <f>IF(N34&gt;D50,1,0)</f>
        <v>1</v>
      </c>
      <c r="AD50" s="33">
        <f>IF(N34&gt;D50+17.9,1,0)</f>
        <v>0</v>
      </c>
      <c r="AE50" s="33">
        <f t="shared" ref="AE50:AE58" si="87">SUM(AB50:AD50)+C50</f>
        <v>5</v>
      </c>
      <c r="AF50" s="159">
        <f t="shared" ref="AF50:AF58" si="88">(H50-AE50)+C50</f>
        <v>3</v>
      </c>
      <c r="AG50" s="33">
        <f>IF(O34=D50,1,0)</f>
        <v>0</v>
      </c>
      <c r="AH50" s="33">
        <f>IF(O34&gt;D50,1,0)</f>
        <v>1</v>
      </c>
      <c r="AI50" s="33">
        <f>IF(O34&gt;D50+17.9,1,0)</f>
        <v>0</v>
      </c>
      <c r="AJ50" s="33"/>
      <c r="AK50" s="33">
        <f t="shared" ref="AK50:AK58" si="89">SUM(AG50:AI50)+C50</f>
        <v>5</v>
      </c>
      <c r="AL50" s="159">
        <f t="shared" ref="AL50:AL58" si="90">(I50-AK50)+C50</f>
        <v>4</v>
      </c>
      <c r="AM50" s="2"/>
      <c r="AN50" s="2"/>
      <c r="AO50" s="31">
        <f xml:space="preserve"> IF( K34-D50&lt;0,-1,0)</f>
        <v>0</v>
      </c>
      <c r="AP50" s="31">
        <f xml:space="preserve"> IF(K34-D50&gt;17.9,C50+2,C50+1)</f>
        <v>5</v>
      </c>
      <c r="AQ50" s="31">
        <f t="shared" ref="AQ50:AQ58" si="91">(AP50+2)-F50</f>
        <v>2</v>
      </c>
      <c r="AR50" s="31"/>
      <c r="AS50" s="31"/>
      <c r="AT50" s="31">
        <f t="shared" ref="AT50:AT58" si="92">IF(AQ50&lt;0,0,AQ50+AO50)</f>
        <v>2</v>
      </c>
      <c r="AU50" s="46">
        <f t="shared" ref="AU50:AU58" si="93">IF(AT50&lt;0,0,AT50)</f>
        <v>2</v>
      </c>
      <c r="AV50" s="31">
        <f xml:space="preserve"> IF( M34-D50&lt;0,-1,0)</f>
        <v>0</v>
      </c>
      <c r="AW50" s="31">
        <f xml:space="preserve"> IF(M34-D50&gt;17.9,C50+2,C50+1)</f>
        <v>6</v>
      </c>
      <c r="AX50" s="31">
        <f t="shared" ref="AX50:AX58" si="94">(AW50+2)-G50</f>
        <v>0</v>
      </c>
      <c r="AY50" s="31">
        <f t="shared" ref="AY50:AY58" si="95" xml:space="preserve"> IF(AX50&lt;0, 0, AX50+AV50)</f>
        <v>0</v>
      </c>
      <c r="AZ50" s="46">
        <f t="shared" ref="AZ50:AZ58" si="96">IF(AY50&lt;0,0,AY50)</f>
        <v>0</v>
      </c>
      <c r="BA50" s="31">
        <f xml:space="preserve"> IF( N34-D50&lt;0,-1,0)</f>
        <v>0</v>
      </c>
      <c r="BB50" s="31">
        <f xml:space="preserve"> IF(N34-D50&gt;17.9,C50+2,C50+1)</f>
        <v>5</v>
      </c>
      <c r="BC50" s="31">
        <f t="shared" ref="BC50:BC58" si="97">(BB50+2)-H50</f>
        <v>3</v>
      </c>
      <c r="BD50" s="31">
        <f t="shared" ref="BD50:BD58" si="98">IF(BC50&lt;0,0,BC50+BA50)</f>
        <v>3</v>
      </c>
      <c r="BE50" s="46">
        <f t="shared" ref="BE50:BE58" si="99">IF(BD50&lt;0,0,BD50)</f>
        <v>3</v>
      </c>
      <c r="BF50" s="31">
        <f xml:space="preserve"> IF( O34-D50&lt;0,-1,0)</f>
        <v>0</v>
      </c>
      <c r="BG50" s="31">
        <f xml:space="preserve"> IF(O34-D50&gt;17.9,C50+2,C50+1)</f>
        <v>5</v>
      </c>
      <c r="BH50" s="31">
        <f t="shared" ref="BH50:BH58" si="100">(BG50+2)-I50</f>
        <v>2</v>
      </c>
      <c r="BI50" s="31">
        <f t="shared" ref="BI50:BI58" si="101" xml:space="preserve"> IF(BH50&lt;0, 0, BH50+BF50)</f>
        <v>2</v>
      </c>
      <c r="BJ50" s="46">
        <f t="shared" ref="BJ50:BJ58" si="102">IF(BI50&lt;0,0,BI50)</f>
        <v>2</v>
      </c>
    </row>
    <row r="51" spans="2:62" x14ac:dyDescent="0.25">
      <c r="B51" s="4">
        <v>11</v>
      </c>
      <c r="C51" s="118">
        <f>'DAY 1 INPUT'!C17</f>
        <v>5</v>
      </c>
      <c r="D51" s="119">
        <f>'DAY 1 INPUT'!D17</f>
        <v>8</v>
      </c>
      <c r="E51" s="2"/>
      <c r="F51" s="120">
        <f>'DAY 1 INPUT'!J17</f>
        <v>7</v>
      </c>
      <c r="G51" s="120">
        <f>'DAY 1 INPUT'!K17</f>
        <v>10</v>
      </c>
      <c r="H51" s="120">
        <f>'DAY 1 INPUT'!L17</f>
        <v>7</v>
      </c>
      <c r="I51" s="120">
        <f>'DAY 1 INPUT'!M17</f>
        <v>5</v>
      </c>
      <c r="J51" s="2"/>
      <c r="K51" s="6">
        <f t="shared" si="79"/>
        <v>7</v>
      </c>
      <c r="L51" s="6"/>
      <c r="M51" s="6">
        <f t="shared" si="80"/>
        <v>7</v>
      </c>
      <c r="N51" s="6">
        <f t="shared" si="81"/>
        <v>7</v>
      </c>
      <c r="O51" s="6">
        <f t="shared" si="82"/>
        <v>5</v>
      </c>
      <c r="P51" s="9"/>
      <c r="Q51" s="3">
        <f>IF(K34=D51,1,0)</f>
        <v>0</v>
      </c>
      <c r="R51" s="3">
        <f>IF(K34&gt;D51,1,0)</f>
        <v>1</v>
      </c>
      <c r="S51" s="155">
        <f>IF(K34&gt;D51+17.9,1,0)</f>
        <v>0</v>
      </c>
      <c r="T51" s="3"/>
      <c r="U51" s="3">
        <f t="shared" si="83"/>
        <v>6</v>
      </c>
      <c r="V51" s="15">
        <f t="shared" si="84"/>
        <v>6</v>
      </c>
      <c r="W51" s="3">
        <f>IF(M34=D51,1,0)</f>
        <v>0</v>
      </c>
      <c r="X51" s="3">
        <f>IF(M34&gt;D51,1,0)</f>
        <v>1</v>
      </c>
      <c r="Y51" s="155">
        <f>IF(M34&gt;D51+17.9,1,0)</f>
        <v>1</v>
      </c>
      <c r="Z51" s="3">
        <f t="shared" si="85"/>
        <v>7</v>
      </c>
      <c r="AA51" s="15">
        <f t="shared" si="86"/>
        <v>8</v>
      </c>
      <c r="AB51" s="3">
        <f>IF(N34=D51,1,0)</f>
        <v>0</v>
      </c>
      <c r="AC51" s="3">
        <f>IF(N34&gt;D51,1,0)</f>
        <v>1</v>
      </c>
      <c r="AD51" s="155">
        <f>IF(N34&gt;D51+17.9,1,0)</f>
        <v>0</v>
      </c>
      <c r="AE51" s="3">
        <f t="shared" si="87"/>
        <v>6</v>
      </c>
      <c r="AF51" s="15">
        <f t="shared" si="88"/>
        <v>6</v>
      </c>
      <c r="AG51" s="3">
        <f>IF(O34=D51,1,0)</f>
        <v>0</v>
      </c>
      <c r="AH51" s="3">
        <f>IF(O34&gt;D51,1,0)</f>
        <v>1</v>
      </c>
      <c r="AI51" s="155">
        <f>IF(O34&gt;D51+17.9,1,0)</f>
        <v>0</v>
      </c>
      <c r="AJ51" s="3"/>
      <c r="AK51" s="3">
        <f t="shared" si="89"/>
        <v>6</v>
      </c>
      <c r="AL51" s="15">
        <f t="shared" si="90"/>
        <v>4</v>
      </c>
      <c r="AM51" s="2"/>
      <c r="AN51" s="2"/>
      <c r="AO51" s="6">
        <f xml:space="preserve"> IF( K34-D51&lt;0,-1,0)</f>
        <v>0</v>
      </c>
      <c r="AP51" s="72">
        <f xml:space="preserve"> IF(K34-D51&gt;17.9,C51+2,C51+1)</f>
        <v>6</v>
      </c>
      <c r="AQ51" s="6">
        <f t="shared" si="91"/>
        <v>1</v>
      </c>
      <c r="AR51" s="6"/>
      <c r="AS51" s="6"/>
      <c r="AT51" s="72">
        <f t="shared" si="92"/>
        <v>1</v>
      </c>
      <c r="AU51" s="46">
        <f t="shared" si="93"/>
        <v>1</v>
      </c>
      <c r="AV51" s="6">
        <f xml:space="preserve"> IF( M34-D51&lt;0,-1,0)</f>
        <v>0</v>
      </c>
      <c r="AW51" s="72">
        <f xml:space="preserve"> IF(M34-D51&gt;17.9,C51+2,C51+1)</f>
        <v>7</v>
      </c>
      <c r="AX51" s="6">
        <f t="shared" si="94"/>
        <v>-1</v>
      </c>
      <c r="AY51" s="6">
        <f t="shared" si="95"/>
        <v>0</v>
      </c>
      <c r="AZ51" s="46">
        <f t="shared" si="96"/>
        <v>0</v>
      </c>
      <c r="BA51" s="6">
        <f xml:space="preserve"> IF( N34-D51&lt;0,-1,0)</f>
        <v>0</v>
      </c>
      <c r="BB51" s="72">
        <f xml:space="preserve"> IF(N34-D51&gt;17.9,C51+2,C51+1)</f>
        <v>6</v>
      </c>
      <c r="BC51" s="6">
        <f t="shared" si="97"/>
        <v>1</v>
      </c>
      <c r="BD51" s="6">
        <f t="shared" si="98"/>
        <v>1</v>
      </c>
      <c r="BE51" s="46">
        <f t="shared" si="99"/>
        <v>1</v>
      </c>
      <c r="BF51" s="6">
        <f xml:space="preserve"> IF( O34-D51&lt;0,-1,0)</f>
        <v>0</v>
      </c>
      <c r="BG51" s="72">
        <f xml:space="preserve"> IF(O34-D51&gt;17.9,C51+2,C51+1)</f>
        <v>6</v>
      </c>
      <c r="BH51" s="6">
        <f t="shared" si="100"/>
        <v>3</v>
      </c>
      <c r="BI51" s="6">
        <f t="shared" si="101"/>
        <v>3</v>
      </c>
      <c r="BJ51" s="46">
        <f t="shared" si="102"/>
        <v>3</v>
      </c>
    </row>
    <row r="52" spans="2:62" x14ac:dyDescent="0.25">
      <c r="B52" s="29">
        <v>12</v>
      </c>
      <c r="C52" s="29">
        <f>'DAY 1 INPUT'!C18</f>
        <v>3</v>
      </c>
      <c r="D52" s="30">
        <f>'DAY 1 INPUT'!D18</f>
        <v>18</v>
      </c>
      <c r="E52" s="2"/>
      <c r="F52" s="99">
        <f>'DAY 1 INPUT'!J18</f>
        <v>4</v>
      </c>
      <c r="G52" s="99">
        <f>'DAY 1 INPUT'!K18</f>
        <v>5</v>
      </c>
      <c r="H52" s="99">
        <f>'DAY 1 INPUT'!L18</f>
        <v>5</v>
      </c>
      <c r="I52" s="99">
        <f>'DAY 1 INPUT'!M18</f>
        <v>3</v>
      </c>
      <c r="J52" s="2"/>
      <c r="K52" s="31">
        <f t="shared" si="79"/>
        <v>4</v>
      </c>
      <c r="L52" s="31"/>
      <c r="M52" s="31">
        <f t="shared" si="80"/>
        <v>5</v>
      </c>
      <c r="N52" s="31">
        <f t="shared" si="81"/>
        <v>5</v>
      </c>
      <c r="O52" s="31">
        <f t="shared" si="82"/>
        <v>3</v>
      </c>
      <c r="P52" s="9"/>
      <c r="Q52" s="33">
        <f>IF(K34=D52,1,0)</f>
        <v>0</v>
      </c>
      <c r="R52" s="33">
        <f>IF(K34&gt;D52,1,0)</f>
        <v>1</v>
      </c>
      <c r="S52" s="33">
        <f>IF(K34&gt;D52+17.9,1,0)</f>
        <v>0</v>
      </c>
      <c r="T52" s="33"/>
      <c r="U52" s="33">
        <f t="shared" si="83"/>
        <v>4</v>
      </c>
      <c r="V52" s="159">
        <f t="shared" si="84"/>
        <v>3</v>
      </c>
      <c r="W52" s="33">
        <f>IF(M34=D52,1,0)</f>
        <v>0</v>
      </c>
      <c r="X52" s="33">
        <f>IF(M34&gt;D52,1,0)</f>
        <v>1</v>
      </c>
      <c r="Y52" s="33">
        <f>IF(M34&gt;D52+17.9,1,0)</f>
        <v>0</v>
      </c>
      <c r="Z52" s="33">
        <f t="shared" si="85"/>
        <v>4</v>
      </c>
      <c r="AA52" s="159">
        <f t="shared" si="86"/>
        <v>4</v>
      </c>
      <c r="AB52" s="33">
        <f>IF(N34=D52,1,0)</f>
        <v>0</v>
      </c>
      <c r="AC52" s="33">
        <f>IF(N34&gt;D52,1,0)</f>
        <v>1</v>
      </c>
      <c r="AD52" s="33">
        <f>IF(N34&gt;D52+17.9,1,0)</f>
        <v>0</v>
      </c>
      <c r="AE52" s="33">
        <f t="shared" si="87"/>
        <v>4</v>
      </c>
      <c r="AF52" s="159">
        <f t="shared" si="88"/>
        <v>4</v>
      </c>
      <c r="AG52" s="33">
        <f>IF(O34=D52,1,0)</f>
        <v>0</v>
      </c>
      <c r="AH52" s="33">
        <f>IF(O34&gt;D52,1,0)</f>
        <v>1</v>
      </c>
      <c r="AI52" s="33">
        <f>IF(O34&gt;D52+17.9,1,0)</f>
        <v>0</v>
      </c>
      <c r="AJ52" s="33"/>
      <c r="AK52" s="33">
        <f t="shared" si="89"/>
        <v>4</v>
      </c>
      <c r="AL52" s="159">
        <f t="shared" si="90"/>
        <v>2</v>
      </c>
      <c r="AM52" s="2"/>
      <c r="AN52" s="2"/>
      <c r="AO52" s="31">
        <f xml:space="preserve"> IF( K34-D52&lt;0,-1,0)</f>
        <v>0</v>
      </c>
      <c r="AP52" s="31">
        <f xml:space="preserve"> IF(K34-D52&gt;17.9,C52+2,C52+1)</f>
        <v>4</v>
      </c>
      <c r="AQ52" s="31">
        <f t="shared" si="91"/>
        <v>2</v>
      </c>
      <c r="AR52" s="31"/>
      <c r="AS52" s="31"/>
      <c r="AT52" s="31">
        <f t="shared" si="92"/>
        <v>2</v>
      </c>
      <c r="AU52" s="46">
        <f t="shared" si="93"/>
        <v>2</v>
      </c>
      <c r="AV52" s="31">
        <f xml:space="preserve"> IF( M34-D52&lt;0,-1,0)</f>
        <v>0</v>
      </c>
      <c r="AW52" s="31">
        <f xml:space="preserve"> IF(M34-D52&gt;17.9,C52+2,C52+1)</f>
        <v>4</v>
      </c>
      <c r="AX52" s="31">
        <f t="shared" si="94"/>
        <v>1</v>
      </c>
      <c r="AY52" s="31">
        <f t="shared" si="95"/>
        <v>1</v>
      </c>
      <c r="AZ52" s="46">
        <f t="shared" si="96"/>
        <v>1</v>
      </c>
      <c r="BA52" s="31">
        <f xml:space="preserve"> IF( N34-D52&lt;0,-1,0)</f>
        <v>0</v>
      </c>
      <c r="BB52" s="31">
        <f xml:space="preserve"> IF(N34-D52&gt;17.9,C52+2,C52+1)</f>
        <v>4</v>
      </c>
      <c r="BC52" s="31">
        <f t="shared" si="97"/>
        <v>1</v>
      </c>
      <c r="BD52" s="31">
        <f t="shared" si="98"/>
        <v>1</v>
      </c>
      <c r="BE52" s="46">
        <f t="shared" si="99"/>
        <v>1</v>
      </c>
      <c r="BF52" s="31">
        <f xml:space="preserve"> IF( O34-D52&lt;0,-1,0)</f>
        <v>0</v>
      </c>
      <c r="BG52" s="31">
        <f xml:space="preserve"> IF(O34-D52&gt;17.9,C52+2,C52+1)</f>
        <v>4</v>
      </c>
      <c r="BH52" s="31">
        <f t="shared" si="100"/>
        <v>3</v>
      </c>
      <c r="BI52" s="31">
        <f t="shared" si="101"/>
        <v>3</v>
      </c>
      <c r="BJ52" s="46">
        <f t="shared" si="102"/>
        <v>3</v>
      </c>
    </row>
    <row r="53" spans="2:62" x14ac:dyDescent="0.25">
      <c r="B53" s="14">
        <v>13</v>
      </c>
      <c r="C53" s="118">
        <f>'DAY 1 INPUT'!C19</f>
        <v>4</v>
      </c>
      <c r="D53" s="119">
        <f>'DAY 1 INPUT'!D19</f>
        <v>4</v>
      </c>
      <c r="E53" s="23"/>
      <c r="F53" s="120">
        <f>'DAY 1 INPUT'!J19</f>
        <v>7</v>
      </c>
      <c r="G53" s="120">
        <f>'DAY 1 INPUT'!K19</f>
        <v>6</v>
      </c>
      <c r="H53" s="120">
        <f>'DAY 1 INPUT'!L19</f>
        <v>5</v>
      </c>
      <c r="I53" s="120">
        <f>'DAY 1 INPUT'!M19</f>
        <v>7</v>
      </c>
      <c r="J53" s="2"/>
      <c r="K53" s="6">
        <f t="shared" si="79"/>
        <v>6</v>
      </c>
      <c r="L53" s="6"/>
      <c r="M53" s="6">
        <f t="shared" si="80"/>
        <v>6</v>
      </c>
      <c r="N53" s="6">
        <f t="shared" si="81"/>
        <v>5</v>
      </c>
      <c r="O53" s="6">
        <f t="shared" si="82"/>
        <v>6</v>
      </c>
      <c r="P53" s="9"/>
      <c r="Q53" s="3">
        <f>IF(K34=D53,1,0)</f>
        <v>0</v>
      </c>
      <c r="R53" s="3">
        <f>IF(K34&gt;D53,1,0)</f>
        <v>1</v>
      </c>
      <c r="S53" s="155">
        <f>IF(K34&gt;D53+17.9,1,0)</f>
        <v>1</v>
      </c>
      <c r="T53" s="3"/>
      <c r="U53" s="3">
        <f t="shared" si="83"/>
        <v>6</v>
      </c>
      <c r="V53" s="15">
        <f t="shared" si="84"/>
        <v>5</v>
      </c>
      <c r="W53" s="3">
        <f>IF(M34=D53,1,0)</f>
        <v>0</v>
      </c>
      <c r="X53" s="3">
        <f>IF(M34&gt;D53,1,0)</f>
        <v>1</v>
      </c>
      <c r="Y53" s="155">
        <f>IF(M34&gt;D53+17.9,1,0)</f>
        <v>1</v>
      </c>
      <c r="Z53" s="3">
        <f t="shared" si="85"/>
        <v>6</v>
      </c>
      <c r="AA53" s="15">
        <f t="shared" si="86"/>
        <v>4</v>
      </c>
      <c r="AB53" s="3">
        <f>IF(N34=D53,1,0)</f>
        <v>0</v>
      </c>
      <c r="AC53" s="3">
        <f>IF(N34&gt;D53,1,0)</f>
        <v>1</v>
      </c>
      <c r="AD53" s="155">
        <f>IF(N34&gt;D53+17.9,1,0)</f>
        <v>0</v>
      </c>
      <c r="AE53" s="3">
        <f t="shared" si="87"/>
        <v>5</v>
      </c>
      <c r="AF53" s="15">
        <f t="shared" si="88"/>
        <v>4</v>
      </c>
      <c r="AG53" s="3">
        <f>IF(O34=D53,1,0)</f>
        <v>0</v>
      </c>
      <c r="AH53" s="3">
        <f>IF(O34&gt;D53,1,0)</f>
        <v>1</v>
      </c>
      <c r="AI53" s="155">
        <f>IF(O34&gt;D53+17.9,1,0)</f>
        <v>1</v>
      </c>
      <c r="AJ53" s="3"/>
      <c r="AK53" s="3">
        <f t="shared" si="89"/>
        <v>6</v>
      </c>
      <c r="AL53" s="15">
        <f t="shared" si="90"/>
        <v>5</v>
      </c>
      <c r="AM53" s="2"/>
      <c r="AN53" s="2"/>
      <c r="AO53" s="6">
        <f xml:space="preserve"> IF( K34-D53&lt;0,-1,0)</f>
        <v>0</v>
      </c>
      <c r="AP53" s="72">
        <f xml:space="preserve"> IF(K34-D53&gt;17.9,C53+2,C53+1)</f>
        <v>6</v>
      </c>
      <c r="AQ53" s="6">
        <f t="shared" si="91"/>
        <v>1</v>
      </c>
      <c r="AR53" s="6"/>
      <c r="AS53" s="6"/>
      <c r="AT53" s="72">
        <f t="shared" si="92"/>
        <v>1</v>
      </c>
      <c r="AU53" s="46">
        <f t="shared" si="93"/>
        <v>1</v>
      </c>
      <c r="AV53" s="6">
        <f xml:space="preserve"> IF( M34-D53&lt;0,-1,0)</f>
        <v>0</v>
      </c>
      <c r="AW53" s="72">
        <f xml:space="preserve"> IF(M34-D53&gt;17.9,C53+2,C53+1)</f>
        <v>6</v>
      </c>
      <c r="AX53" s="6">
        <f t="shared" si="94"/>
        <v>2</v>
      </c>
      <c r="AY53" s="6">
        <f t="shared" si="95"/>
        <v>2</v>
      </c>
      <c r="AZ53" s="46">
        <f t="shared" si="96"/>
        <v>2</v>
      </c>
      <c r="BA53" s="6">
        <f xml:space="preserve"> IF( N34-D53&lt;0,-1,0)</f>
        <v>0</v>
      </c>
      <c r="BB53" s="72">
        <f xml:space="preserve"> IF(N34-D53&gt;17.9,C53+2,C53+1)</f>
        <v>5</v>
      </c>
      <c r="BC53" s="6">
        <f t="shared" si="97"/>
        <v>2</v>
      </c>
      <c r="BD53" s="6">
        <f t="shared" si="98"/>
        <v>2</v>
      </c>
      <c r="BE53" s="46">
        <f t="shared" si="99"/>
        <v>2</v>
      </c>
      <c r="BF53" s="6">
        <f xml:space="preserve"> IF( O34-D53&lt;0,-1,0)</f>
        <v>0</v>
      </c>
      <c r="BG53" s="72">
        <f xml:space="preserve"> IF(O34-D53&gt;17.9,C53+2,C53+1)</f>
        <v>6</v>
      </c>
      <c r="BH53" s="6">
        <f t="shared" si="100"/>
        <v>1</v>
      </c>
      <c r="BI53" s="6">
        <f t="shared" si="101"/>
        <v>1</v>
      </c>
      <c r="BJ53" s="46">
        <f t="shared" si="102"/>
        <v>1</v>
      </c>
    </row>
    <row r="54" spans="2:62" x14ac:dyDescent="0.25">
      <c r="B54" s="29">
        <v>14</v>
      </c>
      <c r="C54" s="29">
        <f>'DAY 1 INPUT'!C20</f>
        <v>4</v>
      </c>
      <c r="D54" s="30">
        <f>'DAY 1 INPUT'!D20</f>
        <v>2</v>
      </c>
      <c r="E54" s="2"/>
      <c r="F54" s="99">
        <f>'DAY 1 INPUT'!J20</f>
        <v>6</v>
      </c>
      <c r="G54" s="99">
        <f>'DAY 1 INPUT'!K20</f>
        <v>8</v>
      </c>
      <c r="H54" s="99">
        <f>'DAY 1 INPUT'!L20</f>
        <v>4</v>
      </c>
      <c r="I54" s="99">
        <f>'DAY 1 INPUT'!M20</f>
        <v>6</v>
      </c>
      <c r="J54" s="2"/>
      <c r="K54" s="31">
        <f t="shared" si="79"/>
        <v>6</v>
      </c>
      <c r="L54" s="31"/>
      <c r="M54" s="31">
        <f t="shared" si="80"/>
        <v>6</v>
      </c>
      <c r="N54" s="31">
        <f t="shared" si="81"/>
        <v>4</v>
      </c>
      <c r="O54" s="31">
        <f t="shared" si="82"/>
        <v>6</v>
      </c>
      <c r="P54" s="9"/>
      <c r="Q54" s="33">
        <f>IF(K34=D54,1,0)</f>
        <v>0</v>
      </c>
      <c r="R54" s="33">
        <f>IF(K34&gt;D54,1,0)</f>
        <v>1</v>
      </c>
      <c r="S54" s="33">
        <f>IF(K34&gt;D54+17.9,1,0)</f>
        <v>1</v>
      </c>
      <c r="T54" s="33"/>
      <c r="U54" s="33">
        <f t="shared" si="83"/>
        <v>6</v>
      </c>
      <c r="V54" s="159">
        <f t="shared" si="84"/>
        <v>4</v>
      </c>
      <c r="W54" s="33">
        <f>IF(M34=D54,1,0)</f>
        <v>0</v>
      </c>
      <c r="X54" s="33">
        <f>IF(M34&gt;D54,1,0)</f>
        <v>1</v>
      </c>
      <c r="Y54" s="33">
        <f>IF(M34&gt;D54+17.9,1,0)</f>
        <v>1</v>
      </c>
      <c r="Z54" s="33">
        <f t="shared" si="85"/>
        <v>6</v>
      </c>
      <c r="AA54" s="159">
        <f t="shared" si="86"/>
        <v>6</v>
      </c>
      <c r="AB54" s="33">
        <f>IF(N34=D54,1,0)</f>
        <v>0</v>
      </c>
      <c r="AC54" s="33">
        <f>IF(N34&gt;D54,1,0)</f>
        <v>1</v>
      </c>
      <c r="AD54" s="33">
        <f>IF(N34&gt;D54+17.9,1,0)</f>
        <v>1</v>
      </c>
      <c r="AE54" s="33">
        <f t="shared" si="87"/>
        <v>6</v>
      </c>
      <c r="AF54" s="159">
        <f t="shared" si="88"/>
        <v>2</v>
      </c>
      <c r="AG54" s="33">
        <f>IF(O34=D54,1,0)</f>
        <v>0</v>
      </c>
      <c r="AH54" s="33">
        <f>IF(O34&gt;D54,1,0)</f>
        <v>1</v>
      </c>
      <c r="AI54" s="33">
        <f>IF(O34&gt;D54+17.9,1,0)</f>
        <v>1</v>
      </c>
      <c r="AJ54" s="33"/>
      <c r="AK54" s="33">
        <f t="shared" si="89"/>
        <v>6</v>
      </c>
      <c r="AL54" s="159">
        <f t="shared" si="90"/>
        <v>4</v>
      </c>
      <c r="AM54" s="2"/>
      <c r="AN54" s="2"/>
      <c r="AO54" s="31">
        <f xml:space="preserve"> IF( K34-D54&lt;0,-1,0)</f>
        <v>0</v>
      </c>
      <c r="AP54" s="31">
        <f xml:space="preserve"> IF(K34-D54&gt;17.9,C54+2,C54+1)</f>
        <v>6</v>
      </c>
      <c r="AQ54" s="31">
        <f t="shared" si="91"/>
        <v>2</v>
      </c>
      <c r="AR54" s="31"/>
      <c r="AS54" s="31"/>
      <c r="AT54" s="31">
        <f t="shared" si="92"/>
        <v>2</v>
      </c>
      <c r="AU54" s="46">
        <f t="shared" si="93"/>
        <v>2</v>
      </c>
      <c r="AV54" s="31">
        <f xml:space="preserve"> IF( M34-D54&lt;0,-1,0)</f>
        <v>0</v>
      </c>
      <c r="AW54" s="31">
        <f xml:space="preserve"> IF(M34-D54&gt;17.9,C54+2,C54+1)</f>
        <v>6</v>
      </c>
      <c r="AX54" s="31">
        <f t="shared" si="94"/>
        <v>0</v>
      </c>
      <c r="AY54" s="31">
        <f t="shared" si="95"/>
        <v>0</v>
      </c>
      <c r="AZ54" s="46">
        <f t="shared" si="96"/>
        <v>0</v>
      </c>
      <c r="BA54" s="31">
        <f xml:space="preserve"> IF( N34-D54&lt;0,-1,0)</f>
        <v>0</v>
      </c>
      <c r="BB54" s="31">
        <f xml:space="preserve"> IF(N34-D54&gt;17.9,C54+2,C54+1)</f>
        <v>6</v>
      </c>
      <c r="BC54" s="31">
        <f t="shared" si="97"/>
        <v>4</v>
      </c>
      <c r="BD54" s="31">
        <f t="shared" si="98"/>
        <v>4</v>
      </c>
      <c r="BE54" s="46">
        <f t="shared" si="99"/>
        <v>4</v>
      </c>
      <c r="BF54" s="31">
        <f xml:space="preserve"> IF( O34-D54&lt;0,-1,0)</f>
        <v>0</v>
      </c>
      <c r="BG54" s="31">
        <f xml:space="preserve"> IF(O34-D54&gt;17.9,C54+2,C54+1)</f>
        <v>6</v>
      </c>
      <c r="BH54" s="31">
        <f t="shared" si="100"/>
        <v>2</v>
      </c>
      <c r="BI54" s="31">
        <f t="shared" si="101"/>
        <v>2</v>
      </c>
      <c r="BJ54" s="46">
        <f t="shared" si="102"/>
        <v>2</v>
      </c>
    </row>
    <row r="55" spans="2:62" x14ac:dyDescent="0.25">
      <c r="B55" s="4">
        <v>15</v>
      </c>
      <c r="C55" s="118">
        <f>'DAY 1 INPUT'!C21</f>
        <v>5</v>
      </c>
      <c r="D55" s="119">
        <f>'DAY 1 INPUT'!D21</f>
        <v>14</v>
      </c>
      <c r="E55" s="2"/>
      <c r="F55" s="120">
        <f>'DAY 1 INPUT'!J21</f>
        <v>7</v>
      </c>
      <c r="G55" s="120">
        <f>'DAY 1 INPUT'!K21</f>
        <v>8</v>
      </c>
      <c r="H55" s="120">
        <f>'DAY 1 INPUT'!L21</f>
        <v>6</v>
      </c>
      <c r="I55" s="120">
        <f>'DAY 1 INPUT'!M21</f>
        <v>7</v>
      </c>
      <c r="J55" s="2"/>
      <c r="K55" s="6">
        <f t="shared" si="79"/>
        <v>7</v>
      </c>
      <c r="L55" s="6"/>
      <c r="M55" s="6">
        <f t="shared" si="80"/>
        <v>7</v>
      </c>
      <c r="N55" s="6">
        <f t="shared" si="81"/>
        <v>6</v>
      </c>
      <c r="O55" s="6">
        <f t="shared" si="82"/>
        <v>7</v>
      </c>
      <c r="P55" s="9"/>
      <c r="Q55" s="3">
        <f>IF(K34=D55,1,0)</f>
        <v>0</v>
      </c>
      <c r="R55" s="3">
        <f>IF(K34&gt;D55,1,0)</f>
        <v>1</v>
      </c>
      <c r="S55" s="155">
        <f>IF(K34&gt;D55+17.9,1,0)</f>
        <v>0</v>
      </c>
      <c r="T55" s="3"/>
      <c r="U55" s="3">
        <f t="shared" si="83"/>
        <v>6</v>
      </c>
      <c r="V55" s="15">
        <f t="shared" si="84"/>
        <v>6</v>
      </c>
      <c r="W55" s="3">
        <f>IF(M34=D55,1,0)</f>
        <v>0</v>
      </c>
      <c r="X55" s="3">
        <f>IF(M34&gt;D55,1,0)</f>
        <v>1</v>
      </c>
      <c r="Y55" s="155">
        <f>IF(M34&gt;D55+17.9,1,0)</f>
        <v>1</v>
      </c>
      <c r="Z55" s="3">
        <f t="shared" si="85"/>
        <v>7</v>
      </c>
      <c r="AA55" s="15">
        <f t="shared" si="86"/>
        <v>6</v>
      </c>
      <c r="AB55" s="3">
        <f>IF(N34=D55,1,0)</f>
        <v>0</v>
      </c>
      <c r="AC55" s="3">
        <f>IF(N34&gt;D55,1,0)</f>
        <v>1</v>
      </c>
      <c r="AD55" s="155">
        <f>IF(N34&gt;D55+17.9,1,0)</f>
        <v>0</v>
      </c>
      <c r="AE55" s="3">
        <f t="shared" si="87"/>
        <v>6</v>
      </c>
      <c r="AF55" s="15">
        <f t="shared" si="88"/>
        <v>5</v>
      </c>
      <c r="AG55" s="3">
        <f>IF(O34=D55,1,0)</f>
        <v>0</v>
      </c>
      <c r="AH55" s="3">
        <f>IF(O34&gt;D55,1,0)</f>
        <v>1</v>
      </c>
      <c r="AI55" s="155">
        <f>IF(O34&gt;D55+17.9,1,0)</f>
        <v>0</v>
      </c>
      <c r="AJ55" s="3"/>
      <c r="AK55" s="3">
        <f t="shared" si="89"/>
        <v>6</v>
      </c>
      <c r="AL55" s="15">
        <f t="shared" si="90"/>
        <v>6</v>
      </c>
      <c r="AM55" s="2"/>
      <c r="AN55" s="2"/>
      <c r="AO55" s="6">
        <f xml:space="preserve"> IF(K34-D55&lt;0,-1,0)</f>
        <v>0</v>
      </c>
      <c r="AP55" s="72">
        <f xml:space="preserve"> IF(K34-D55&gt;17.9,C55+2,C55+1)</f>
        <v>6</v>
      </c>
      <c r="AQ55" s="6">
        <f t="shared" si="91"/>
        <v>1</v>
      </c>
      <c r="AR55" s="6"/>
      <c r="AS55" s="6"/>
      <c r="AT55" s="72">
        <f t="shared" si="92"/>
        <v>1</v>
      </c>
      <c r="AU55" s="46">
        <f t="shared" si="93"/>
        <v>1</v>
      </c>
      <c r="AV55" s="6">
        <f xml:space="preserve"> IF( M34-D55&lt;0,-1,0)</f>
        <v>0</v>
      </c>
      <c r="AW55" s="72">
        <f xml:space="preserve"> IF(M34-D55&gt;17.9,C55+2,C55+1)</f>
        <v>7</v>
      </c>
      <c r="AX55" s="6">
        <f t="shared" si="94"/>
        <v>1</v>
      </c>
      <c r="AY55" s="6">
        <f t="shared" si="95"/>
        <v>1</v>
      </c>
      <c r="AZ55" s="46">
        <f t="shared" si="96"/>
        <v>1</v>
      </c>
      <c r="BA55" s="6">
        <f xml:space="preserve"> IF( N34-D55&lt;0,-1,0)</f>
        <v>0</v>
      </c>
      <c r="BB55" s="72">
        <f xml:space="preserve"> IF(N34-D55&gt;17.9,C55+2,C55+1)</f>
        <v>6</v>
      </c>
      <c r="BC55" s="6">
        <f t="shared" si="97"/>
        <v>2</v>
      </c>
      <c r="BD55" s="6">
        <f t="shared" si="98"/>
        <v>2</v>
      </c>
      <c r="BE55" s="46">
        <f t="shared" si="99"/>
        <v>2</v>
      </c>
      <c r="BF55" s="6">
        <f xml:space="preserve"> IF( O34-D55&lt;0,-1,0)</f>
        <v>0</v>
      </c>
      <c r="BG55" s="72">
        <f xml:space="preserve"> IF(O34-D55&gt;17.9,C55+2,C55+1)</f>
        <v>6</v>
      </c>
      <c r="BH55" s="6">
        <f t="shared" si="100"/>
        <v>1</v>
      </c>
      <c r="BI55" s="6">
        <f t="shared" si="101"/>
        <v>1</v>
      </c>
      <c r="BJ55" s="46">
        <f t="shared" si="102"/>
        <v>1</v>
      </c>
    </row>
    <row r="56" spans="2:62" x14ac:dyDescent="0.25">
      <c r="B56" s="29">
        <v>16</v>
      </c>
      <c r="C56" s="29">
        <f>'DAY 1 INPUT'!C22</f>
        <v>3</v>
      </c>
      <c r="D56" s="30">
        <f>'DAY 1 INPUT'!D22</f>
        <v>16</v>
      </c>
      <c r="E56" s="2"/>
      <c r="F56" s="99">
        <f>'DAY 1 INPUT'!J22</f>
        <v>5</v>
      </c>
      <c r="G56" s="99">
        <f>'DAY 1 INPUT'!K22</f>
        <v>4</v>
      </c>
      <c r="H56" s="99">
        <f>'DAY 1 INPUT'!L22</f>
        <v>5</v>
      </c>
      <c r="I56" s="99">
        <f>'DAY 1 INPUT'!M22</f>
        <v>5</v>
      </c>
      <c r="J56" s="2"/>
      <c r="K56" s="31">
        <f t="shared" si="79"/>
        <v>5</v>
      </c>
      <c r="L56" s="31"/>
      <c r="M56" s="31">
        <f t="shared" si="80"/>
        <v>4</v>
      </c>
      <c r="N56" s="31">
        <f t="shared" si="81"/>
        <v>5</v>
      </c>
      <c r="O56" s="31">
        <f t="shared" si="82"/>
        <v>5</v>
      </c>
      <c r="P56" s="9"/>
      <c r="Q56" s="33">
        <f>IF(K34=D56,1,0)</f>
        <v>0</v>
      </c>
      <c r="R56" s="33">
        <f>IF(K34&gt;D56,1,0)</f>
        <v>1</v>
      </c>
      <c r="S56" s="33">
        <f>IF(K34&gt;D56+17.9,1,0)</f>
        <v>0</v>
      </c>
      <c r="T56" s="33"/>
      <c r="U56" s="33">
        <f t="shared" si="83"/>
        <v>4</v>
      </c>
      <c r="V56" s="159">
        <f t="shared" si="84"/>
        <v>4</v>
      </c>
      <c r="W56" s="33">
        <f>IF(M34=D56,1,0)</f>
        <v>0</v>
      </c>
      <c r="X56" s="33">
        <f>IF(M34&gt;D56,1,0)</f>
        <v>1</v>
      </c>
      <c r="Y56" s="33">
        <f>IF(M34&gt;D56+17.9,1,0)</f>
        <v>1</v>
      </c>
      <c r="Z56" s="33">
        <f t="shared" si="85"/>
        <v>5</v>
      </c>
      <c r="AA56" s="159">
        <f t="shared" si="86"/>
        <v>2</v>
      </c>
      <c r="AB56" s="33">
        <f>IF(N34=D56,1,0)</f>
        <v>0</v>
      </c>
      <c r="AC56" s="33">
        <f>IF(N34&gt;D56,1,0)</f>
        <v>1</v>
      </c>
      <c r="AD56" s="33">
        <f>IF(N34&gt;D56+17.9,1,0)</f>
        <v>0</v>
      </c>
      <c r="AE56" s="33">
        <f t="shared" si="87"/>
        <v>4</v>
      </c>
      <c r="AF56" s="159">
        <f t="shared" si="88"/>
        <v>4</v>
      </c>
      <c r="AG56" s="33">
        <f>IF(O34=D56,1,0)</f>
        <v>0</v>
      </c>
      <c r="AH56" s="33">
        <f>IF(O34&gt;D56,1,0)</f>
        <v>1</v>
      </c>
      <c r="AI56" s="33">
        <f>IF(O34&gt;D56+17.9,1,0)</f>
        <v>0</v>
      </c>
      <c r="AJ56" s="33"/>
      <c r="AK56" s="33">
        <f t="shared" si="89"/>
        <v>4</v>
      </c>
      <c r="AL56" s="159">
        <f t="shared" si="90"/>
        <v>4</v>
      </c>
      <c r="AM56" s="2"/>
      <c r="AN56" s="2"/>
      <c r="AO56" s="31">
        <f xml:space="preserve"> IF( K34-D56&lt;0,-1,0)</f>
        <v>0</v>
      </c>
      <c r="AP56" s="31">
        <f xml:space="preserve"> IF(K34-D56&gt;17.9,C56+2,C56+1)</f>
        <v>4</v>
      </c>
      <c r="AQ56" s="31">
        <f t="shared" si="91"/>
        <v>1</v>
      </c>
      <c r="AR56" s="31"/>
      <c r="AS56" s="31"/>
      <c r="AT56" s="31">
        <f t="shared" si="92"/>
        <v>1</v>
      </c>
      <c r="AU56" s="46">
        <f t="shared" si="93"/>
        <v>1</v>
      </c>
      <c r="AV56" s="31">
        <f xml:space="preserve"> IF( M34-D56&lt;0,-1,0)</f>
        <v>0</v>
      </c>
      <c r="AW56" s="31">
        <f xml:space="preserve"> IF(M34-D56&gt;17.9,C56+2,C56+1)</f>
        <v>5</v>
      </c>
      <c r="AX56" s="31">
        <f t="shared" si="94"/>
        <v>3</v>
      </c>
      <c r="AY56" s="31">
        <f t="shared" si="95"/>
        <v>3</v>
      </c>
      <c r="AZ56" s="46">
        <f t="shared" si="96"/>
        <v>3</v>
      </c>
      <c r="BA56" s="31">
        <f xml:space="preserve"> IF( N34-D56&lt;0,-1,0)</f>
        <v>0</v>
      </c>
      <c r="BB56" s="31">
        <f xml:space="preserve"> IF(N34-D56&gt;17.9,C56+2,C56+1)</f>
        <v>4</v>
      </c>
      <c r="BC56" s="31">
        <f t="shared" si="97"/>
        <v>1</v>
      </c>
      <c r="BD56" s="31">
        <f t="shared" si="98"/>
        <v>1</v>
      </c>
      <c r="BE56" s="46">
        <f t="shared" si="99"/>
        <v>1</v>
      </c>
      <c r="BF56" s="31">
        <f xml:space="preserve"> IF( O34-D56&lt;0,-1,0)</f>
        <v>0</v>
      </c>
      <c r="BG56" s="31">
        <f xml:space="preserve"> IF(O34-D56&gt;17.9,C56+2,C56+1)</f>
        <v>4</v>
      </c>
      <c r="BH56" s="31">
        <f t="shared" si="100"/>
        <v>1</v>
      </c>
      <c r="BI56" s="31">
        <f t="shared" si="101"/>
        <v>1</v>
      </c>
      <c r="BJ56" s="46">
        <f t="shared" si="102"/>
        <v>1</v>
      </c>
    </row>
    <row r="57" spans="2:62" x14ac:dyDescent="0.25">
      <c r="B57" s="4">
        <v>17</v>
      </c>
      <c r="C57" s="118">
        <f>'DAY 1 INPUT'!C23</f>
        <v>4</v>
      </c>
      <c r="D57" s="119">
        <f>'DAY 1 INPUT'!D23</f>
        <v>6</v>
      </c>
      <c r="E57" s="2"/>
      <c r="F57" s="120">
        <f>'DAY 1 INPUT'!J23</f>
        <v>6</v>
      </c>
      <c r="G57" s="120">
        <f>'DAY 1 INPUT'!K23</f>
        <v>4</v>
      </c>
      <c r="H57" s="120">
        <f>'DAY 1 INPUT'!L23</f>
        <v>7</v>
      </c>
      <c r="I57" s="120">
        <f>'DAY 1 INPUT'!M23</f>
        <v>5</v>
      </c>
      <c r="J57" s="2"/>
      <c r="K57" s="6">
        <f t="shared" si="79"/>
        <v>6</v>
      </c>
      <c r="L57" s="6"/>
      <c r="M57" s="6">
        <f t="shared" si="80"/>
        <v>4</v>
      </c>
      <c r="N57" s="6">
        <f t="shared" si="81"/>
        <v>6</v>
      </c>
      <c r="O57" s="6">
        <f t="shared" si="82"/>
        <v>5</v>
      </c>
      <c r="P57" s="9"/>
      <c r="Q57" s="3">
        <f>IF(K34=D57,1,0)</f>
        <v>0</v>
      </c>
      <c r="R57" s="3">
        <f>IF(K34&gt;D57,1,0)</f>
        <v>1</v>
      </c>
      <c r="S57" s="155">
        <f>IF(K34&gt;D57+17.9,1,0)</f>
        <v>0</v>
      </c>
      <c r="T57" s="3"/>
      <c r="U57" s="3">
        <f t="shared" si="83"/>
        <v>5</v>
      </c>
      <c r="V57" s="15">
        <f t="shared" si="84"/>
        <v>5</v>
      </c>
      <c r="W57" s="3">
        <f>IF(M34=D57,1,0)</f>
        <v>0</v>
      </c>
      <c r="X57" s="3">
        <f>IF(M34&gt;D57,1,0)</f>
        <v>1</v>
      </c>
      <c r="Y57" s="155">
        <f>IF(M34&gt;D57+17.9,1,0)</f>
        <v>1</v>
      </c>
      <c r="Z57" s="3">
        <f t="shared" si="85"/>
        <v>6</v>
      </c>
      <c r="AA57" s="15">
        <f t="shared" si="86"/>
        <v>2</v>
      </c>
      <c r="AB57" s="3">
        <f>IF(N34=D57,1,0)</f>
        <v>0</v>
      </c>
      <c r="AC57" s="3">
        <f>IF(N34&gt;D57,1,0)</f>
        <v>1</v>
      </c>
      <c r="AD57" s="155">
        <f>IF(N34&gt;D57+17.9,1,0)</f>
        <v>0</v>
      </c>
      <c r="AE57" s="3">
        <f t="shared" si="87"/>
        <v>5</v>
      </c>
      <c r="AF57" s="15">
        <f t="shared" si="88"/>
        <v>6</v>
      </c>
      <c r="AG57" s="3">
        <f>IF(O34=D57,1,0)</f>
        <v>0</v>
      </c>
      <c r="AH57" s="3">
        <f>IF(O34&gt;D57,1,0)</f>
        <v>1</v>
      </c>
      <c r="AI57" s="155">
        <f>IF(O34&gt;D57+17.9,1,0)</f>
        <v>1</v>
      </c>
      <c r="AJ57" s="3"/>
      <c r="AK57" s="3">
        <f t="shared" si="89"/>
        <v>6</v>
      </c>
      <c r="AL57" s="15">
        <f t="shared" si="90"/>
        <v>3</v>
      </c>
      <c r="AM57" s="2"/>
      <c r="AN57" s="2"/>
      <c r="AO57" s="6">
        <f xml:space="preserve"> IF( K34-D57&lt;0,-1,0)</f>
        <v>0</v>
      </c>
      <c r="AP57" s="72">
        <f xml:space="preserve"> IF(K34-D57&gt;17.9,C57+2,C57+1)</f>
        <v>5</v>
      </c>
      <c r="AQ57" s="6">
        <f t="shared" si="91"/>
        <v>1</v>
      </c>
      <c r="AR57" s="6"/>
      <c r="AS57" s="6"/>
      <c r="AT57" s="72">
        <f t="shared" si="92"/>
        <v>1</v>
      </c>
      <c r="AU57" s="46">
        <f t="shared" si="93"/>
        <v>1</v>
      </c>
      <c r="AV57" s="6">
        <f xml:space="preserve"> IF( M34-D57&lt;0,-1,0)</f>
        <v>0</v>
      </c>
      <c r="AW57" s="72">
        <f xml:space="preserve"> IF(M34-D57&gt;17.9,C57+2,C57+1)</f>
        <v>6</v>
      </c>
      <c r="AX57" s="6">
        <f t="shared" si="94"/>
        <v>4</v>
      </c>
      <c r="AY57" s="6">
        <f t="shared" si="95"/>
        <v>4</v>
      </c>
      <c r="AZ57" s="46">
        <f t="shared" si="96"/>
        <v>4</v>
      </c>
      <c r="BA57" s="6">
        <f xml:space="preserve"> IF( N34-D57&lt;0,-1,0)</f>
        <v>0</v>
      </c>
      <c r="BB57" s="72">
        <f xml:space="preserve"> IF(N34-D57&gt;17.9,C57+2,C57+1)</f>
        <v>5</v>
      </c>
      <c r="BC57" s="6">
        <f t="shared" si="97"/>
        <v>0</v>
      </c>
      <c r="BD57" s="6">
        <f t="shared" si="98"/>
        <v>0</v>
      </c>
      <c r="BE57" s="46">
        <f t="shared" si="99"/>
        <v>0</v>
      </c>
      <c r="BF57" s="6">
        <f xml:space="preserve"> IF( O34-D57&lt;0,-1,0)</f>
        <v>0</v>
      </c>
      <c r="BG57" s="72">
        <f xml:space="preserve"> IF(O34-D57&gt;17.9,C57+2,C57+1)</f>
        <v>6</v>
      </c>
      <c r="BH57" s="6">
        <f t="shared" si="100"/>
        <v>3</v>
      </c>
      <c r="BI57" s="6">
        <f t="shared" si="101"/>
        <v>3</v>
      </c>
      <c r="BJ57" s="46">
        <f t="shared" si="102"/>
        <v>3</v>
      </c>
    </row>
    <row r="58" spans="2:62" x14ac:dyDescent="0.25">
      <c r="B58" s="29">
        <v>18</v>
      </c>
      <c r="C58" s="29">
        <f>'DAY 1 INPUT'!C24</f>
        <v>4</v>
      </c>
      <c r="D58" s="30">
        <f>'DAY 1 INPUT'!D24</f>
        <v>10</v>
      </c>
      <c r="E58" s="2"/>
      <c r="F58" s="99">
        <f>'DAY 1 INPUT'!J24</f>
        <v>6</v>
      </c>
      <c r="G58" s="99">
        <f>'DAY 1 INPUT'!K24</f>
        <v>6</v>
      </c>
      <c r="H58" s="99">
        <f>'DAY 1 INPUT'!L24</f>
        <v>6</v>
      </c>
      <c r="I58" s="99">
        <f>'DAY 1 INPUT'!M24</f>
        <v>6</v>
      </c>
      <c r="J58" s="2"/>
      <c r="K58" s="31">
        <f t="shared" si="79"/>
        <v>6</v>
      </c>
      <c r="L58" s="31"/>
      <c r="M58" s="31">
        <f t="shared" si="80"/>
        <v>6</v>
      </c>
      <c r="N58" s="31">
        <f t="shared" si="81"/>
        <v>6</v>
      </c>
      <c r="O58" s="31">
        <f t="shared" si="82"/>
        <v>6</v>
      </c>
      <c r="P58" s="9"/>
      <c r="Q58" s="33">
        <f>IF(K34=D58,1,0)</f>
        <v>0</v>
      </c>
      <c r="R58" s="33">
        <f>IF(K34&gt;D58,1,0)</f>
        <v>1</v>
      </c>
      <c r="S58" s="33">
        <f>IF(K34&gt;D58+17.9,1,0)</f>
        <v>0</v>
      </c>
      <c r="T58" s="33"/>
      <c r="U58" s="33">
        <f t="shared" si="83"/>
        <v>5</v>
      </c>
      <c r="V58" s="159">
        <f t="shared" si="84"/>
        <v>5</v>
      </c>
      <c r="W58" s="33">
        <f>IF(M34=D58,1,0)</f>
        <v>0</v>
      </c>
      <c r="X58" s="33">
        <f>IF(M34&gt;D58,1,0)</f>
        <v>1</v>
      </c>
      <c r="Y58" s="33">
        <f>IF(M34&gt;D58+17.9,1,0)</f>
        <v>1</v>
      </c>
      <c r="Z58" s="33">
        <f t="shared" si="85"/>
        <v>6</v>
      </c>
      <c r="AA58" s="159">
        <f t="shared" si="86"/>
        <v>4</v>
      </c>
      <c r="AB58" s="33">
        <f>IF(N34=D58,1,0)</f>
        <v>0</v>
      </c>
      <c r="AC58" s="33">
        <f>IF(N34&gt;D58,1,0)</f>
        <v>1</v>
      </c>
      <c r="AD58" s="33">
        <f>IF(N34&gt;D58+17.9,1,0)</f>
        <v>0</v>
      </c>
      <c r="AE58" s="33">
        <f t="shared" si="87"/>
        <v>5</v>
      </c>
      <c r="AF58" s="159">
        <f t="shared" si="88"/>
        <v>5</v>
      </c>
      <c r="AG58" s="33">
        <f>IF(O34=D58,1,0)</f>
        <v>0</v>
      </c>
      <c r="AH58" s="33">
        <f>IF(O34&gt;D58,1,0)</f>
        <v>1</v>
      </c>
      <c r="AI58" s="33">
        <f>IF(O34&gt;D58+17.9,1,0)</f>
        <v>0</v>
      </c>
      <c r="AJ58" s="33"/>
      <c r="AK58" s="33">
        <f t="shared" si="89"/>
        <v>5</v>
      </c>
      <c r="AL58" s="159">
        <f t="shared" si="90"/>
        <v>5</v>
      </c>
      <c r="AM58" s="2"/>
      <c r="AN58" s="2"/>
      <c r="AO58" s="31">
        <f xml:space="preserve"> IF( K34-D58&lt;0,-1,0)</f>
        <v>0</v>
      </c>
      <c r="AP58" s="31">
        <f xml:space="preserve"> IF(K34-D58&gt;17.9,C58+2,C58+1)</f>
        <v>5</v>
      </c>
      <c r="AQ58" s="31">
        <f t="shared" si="91"/>
        <v>1</v>
      </c>
      <c r="AR58" s="31"/>
      <c r="AS58" s="31"/>
      <c r="AT58" s="31">
        <f t="shared" si="92"/>
        <v>1</v>
      </c>
      <c r="AU58" s="46">
        <f t="shared" si="93"/>
        <v>1</v>
      </c>
      <c r="AV58" s="31">
        <f xml:space="preserve"> IF( M34-I58&lt;0,-1,0)</f>
        <v>0</v>
      </c>
      <c r="AW58" s="31">
        <f xml:space="preserve"> IF(M34-D58&gt;17.9,C58+2,C58+1)</f>
        <v>6</v>
      </c>
      <c r="AX58" s="31">
        <f t="shared" si="94"/>
        <v>2</v>
      </c>
      <c r="AY58" s="6">
        <f t="shared" si="95"/>
        <v>2</v>
      </c>
      <c r="AZ58" s="46">
        <f t="shared" si="96"/>
        <v>2</v>
      </c>
      <c r="BA58" s="31">
        <f xml:space="preserve"> IF( N34-D58&lt;0,-1,0)</f>
        <v>0</v>
      </c>
      <c r="BB58" s="31">
        <f xml:space="preserve"> IF(N34-D58&gt;17.9,C58+2,C58+1)</f>
        <v>5</v>
      </c>
      <c r="BC58" s="31">
        <f t="shared" si="97"/>
        <v>1</v>
      </c>
      <c r="BD58" s="31">
        <f t="shared" si="98"/>
        <v>1</v>
      </c>
      <c r="BE58" s="46">
        <f t="shared" si="99"/>
        <v>1</v>
      </c>
      <c r="BF58" s="31">
        <f xml:space="preserve"> IF( O34-D58&lt;0,-1,0)</f>
        <v>0</v>
      </c>
      <c r="BG58" s="31">
        <f xml:space="preserve"> IF(O34-D58&gt;17.9,C58+2,C58+1)</f>
        <v>5</v>
      </c>
      <c r="BH58" s="31">
        <f t="shared" si="100"/>
        <v>1</v>
      </c>
      <c r="BI58" s="31">
        <f t="shared" si="101"/>
        <v>1</v>
      </c>
      <c r="BJ58" s="46">
        <f t="shared" si="102"/>
        <v>1</v>
      </c>
    </row>
    <row r="59" spans="2:62" x14ac:dyDescent="0.25">
      <c r="B59" s="4" t="s">
        <v>2</v>
      </c>
      <c r="C59" s="4">
        <f>SUM(C50:C58)</f>
        <v>36</v>
      </c>
      <c r="D59" s="4"/>
      <c r="E59" s="2"/>
      <c r="F59" s="559">
        <f>'DAY 1 INPUT'!J25</f>
        <v>53</v>
      </c>
      <c r="G59" s="559">
        <f>'DAY 1 INPUT'!K25</f>
        <v>59</v>
      </c>
      <c r="H59" s="559">
        <f>'DAY 1 INPUT'!L25</f>
        <v>49</v>
      </c>
      <c r="I59" s="559">
        <f>'DAY 1 INPUT'!M25</f>
        <v>49</v>
      </c>
      <c r="J59" s="74"/>
      <c r="K59" s="6">
        <f>SUM(K50:K58)</f>
        <v>52</v>
      </c>
      <c r="L59" s="6"/>
      <c r="M59" s="6">
        <f>SUM(M50:M58)</f>
        <v>51</v>
      </c>
      <c r="N59" s="6">
        <f>SUM(N50:N58)</f>
        <v>48</v>
      </c>
      <c r="O59" s="6">
        <f>SUM(O50:O58)</f>
        <v>48</v>
      </c>
      <c r="P59" s="9"/>
      <c r="Q59" s="3" t="s">
        <v>8</v>
      </c>
      <c r="R59" s="3"/>
      <c r="S59" s="3"/>
      <c r="T59" s="3"/>
      <c r="U59" s="3" t="s">
        <v>8</v>
      </c>
      <c r="V59" s="15">
        <f>SUM(V50:V58)</f>
        <v>42</v>
      </c>
      <c r="W59" s="3" t="s">
        <v>8</v>
      </c>
      <c r="X59" s="3"/>
      <c r="Y59" s="3"/>
      <c r="Z59" s="3" t="s">
        <v>8</v>
      </c>
      <c r="AA59" s="15">
        <f>SUM(AA50:AA58)</f>
        <v>42</v>
      </c>
      <c r="AB59" s="3" t="s">
        <v>8</v>
      </c>
      <c r="AC59" s="3"/>
      <c r="AD59" s="3"/>
      <c r="AE59" s="3" t="s">
        <v>8</v>
      </c>
      <c r="AF59" s="15">
        <f>SUM(AF50:AF58)</f>
        <v>39</v>
      </c>
      <c r="AG59" s="3" t="s">
        <v>8</v>
      </c>
      <c r="AH59" s="3"/>
      <c r="AI59" s="3"/>
      <c r="AJ59" s="3"/>
      <c r="AK59" s="3" t="s">
        <v>8</v>
      </c>
      <c r="AL59" s="15">
        <f>SUM(AL50:AL58)</f>
        <v>37</v>
      </c>
      <c r="AM59" s="2"/>
      <c r="AN59" s="2"/>
      <c r="AO59" s="1"/>
      <c r="AP59" s="6" t="s">
        <v>8</v>
      </c>
      <c r="AQ59" s="1" t="s">
        <v>8</v>
      </c>
      <c r="AR59" s="1"/>
      <c r="AS59" s="1"/>
      <c r="AT59" s="6">
        <f>SUM(AT50:AT58)</f>
        <v>12</v>
      </c>
      <c r="AU59" s="48">
        <f>SUM(AU50:AU58)</f>
        <v>12</v>
      </c>
      <c r="AV59" s="1"/>
      <c r="AW59" s="6" t="s">
        <v>8</v>
      </c>
      <c r="AX59" s="1" t="s">
        <v>8</v>
      </c>
      <c r="AY59" s="6">
        <f>SUM(AY50:AY58)</f>
        <v>13</v>
      </c>
      <c r="AZ59" s="48">
        <f>SUM(AZ50:AZ58)</f>
        <v>13</v>
      </c>
      <c r="BA59" s="6"/>
      <c r="BB59" s="6" t="s">
        <v>8</v>
      </c>
      <c r="BC59" s="6" t="s">
        <v>8</v>
      </c>
      <c r="BD59" s="6">
        <f>SUM(BD50:BD58)</f>
        <v>15</v>
      </c>
      <c r="BE59" s="48">
        <f>SUM(BE50:BE58)</f>
        <v>15</v>
      </c>
      <c r="BF59" s="1"/>
      <c r="BG59" s="6" t="s">
        <v>8</v>
      </c>
      <c r="BH59" s="1" t="s">
        <v>8</v>
      </c>
      <c r="BI59" s="6">
        <f>SUM(BI50:BI58)</f>
        <v>17</v>
      </c>
      <c r="BJ59" s="48">
        <f>SUM(BJ50:BJ58)</f>
        <v>17</v>
      </c>
    </row>
    <row r="60" spans="2:62" x14ac:dyDescent="0.25">
      <c r="B60" s="29" t="s">
        <v>1</v>
      </c>
      <c r="C60" s="29">
        <f>C49</f>
        <v>35</v>
      </c>
      <c r="D60" s="29"/>
      <c r="E60" s="2"/>
      <c r="F60" s="31">
        <f>F49</f>
        <v>52</v>
      </c>
      <c r="G60" s="31">
        <f>G49</f>
        <v>64</v>
      </c>
      <c r="H60" s="31">
        <f>H49</f>
        <v>51</v>
      </c>
      <c r="I60" s="31">
        <f>I49</f>
        <v>56</v>
      </c>
      <c r="J60" s="2"/>
      <c r="K60" s="31">
        <f>K49</f>
        <v>48</v>
      </c>
      <c r="L60" s="31"/>
      <c r="M60" s="31">
        <f>M49</f>
        <v>53</v>
      </c>
      <c r="N60" s="31">
        <f>N49</f>
        <v>47</v>
      </c>
      <c r="O60" s="31">
        <f>O49</f>
        <v>50</v>
      </c>
      <c r="P60" s="9"/>
      <c r="Q60" s="33" t="s">
        <v>8</v>
      </c>
      <c r="R60" s="33"/>
      <c r="S60" s="33"/>
      <c r="T60" s="33"/>
      <c r="U60" s="33" t="s">
        <v>8</v>
      </c>
      <c r="V60" s="159">
        <f>V49</f>
        <v>41</v>
      </c>
      <c r="W60" s="33" t="s">
        <v>8</v>
      </c>
      <c r="X60" s="33"/>
      <c r="Y60" s="33"/>
      <c r="Z60" s="33" t="s">
        <v>8</v>
      </c>
      <c r="AA60" s="159">
        <f>AA49</f>
        <v>47</v>
      </c>
      <c r="AB60" s="33" t="s">
        <v>8</v>
      </c>
      <c r="AC60" s="33"/>
      <c r="AD60" s="33"/>
      <c r="AE60" s="33" t="s">
        <v>8</v>
      </c>
      <c r="AF60" s="159">
        <f>AF49</f>
        <v>40</v>
      </c>
      <c r="AG60" s="33" t="s">
        <v>8</v>
      </c>
      <c r="AH60" s="33"/>
      <c r="AI60" s="33"/>
      <c r="AJ60" s="33"/>
      <c r="AK60" s="33" t="s">
        <v>8</v>
      </c>
      <c r="AL60" s="159">
        <f>AL49</f>
        <v>44</v>
      </c>
      <c r="AM60" s="2"/>
      <c r="AN60" s="2"/>
      <c r="AO60" s="33"/>
      <c r="AP60" s="32"/>
      <c r="AQ60" s="32"/>
      <c r="AR60" s="32"/>
      <c r="AS60" s="32"/>
      <c r="AT60" s="31">
        <f>AT49</f>
        <v>12</v>
      </c>
      <c r="AU60" s="49">
        <f>AU49</f>
        <v>12</v>
      </c>
      <c r="AV60" s="33"/>
      <c r="AW60" s="32"/>
      <c r="AX60" s="32"/>
      <c r="AY60" s="31">
        <f>AY49</f>
        <v>7</v>
      </c>
      <c r="AZ60" s="49">
        <f>AZ49</f>
        <v>7</v>
      </c>
      <c r="BA60" s="31"/>
      <c r="BB60" s="31"/>
      <c r="BC60" s="31"/>
      <c r="BD60" s="31">
        <f>BD49</f>
        <v>13</v>
      </c>
      <c r="BE60" s="49">
        <f>BE49</f>
        <v>13</v>
      </c>
      <c r="BF60" s="33"/>
      <c r="BG60" s="32"/>
      <c r="BH60" s="32"/>
      <c r="BI60" s="31">
        <f>BI49</f>
        <v>10</v>
      </c>
      <c r="BJ60" s="49">
        <f>BJ49</f>
        <v>10</v>
      </c>
    </row>
    <row r="61" spans="2:62" x14ac:dyDescent="0.25">
      <c r="B61" s="4" t="s">
        <v>3</v>
      </c>
      <c r="C61" s="4">
        <f>SUM(C59+C60)</f>
        <v>71</v>
      </c>
      <c r="D61" s="4"/>
      <c r="E61" s="13"/>
      <c r="F61" s="6">
        <f>SUM(F59+F60)</f>
        <v>105</v>
      </c>
      <c r="G61" s="6">
        <f>SUM(G59+G60)</f>
        <v>123</v>
      </c>
      <c r="H61" s="6">
        <f>SUM(H59+H60)</f>
        <v>100</v>
      </c>
      <c r="I61" s="6">
        <f>SUM(I59+I60)</f>
        <v>105</v>
      </c>
      <c r="J61" s="13"/>
      <c r="K61" s="6">
        <f>SUM(K59+K60)</f>
        <v>100</v>
      </c>
      <c r="L61" s="6"/>
      <c r="M61" s="6">
        <f>SUM(M59+M60)</f>
        <v>104</v>
      </c>
      <c r="N61" s="6">
        <f>SUM(N59+N60)</f>
        <v>95</v>
      </c>
      <c r="O61" s="6">
        <f>SUM(O59+O60)</f>
        <v>98</v>
      </c>
      <c r="P61" s="21"/>
      <c r="Q61" s="3" t="s">
        <v>8</v>
      </c>
      <c r="R61" s="3"/>
      <c r="S61" s="3"/>
      <c r="T61" s="3"/>
      <c r="U61" s="3" t="s">
        <v>8</v>
      </c>
      <c r="V61" s="15">
        <f>V59+V60</f>
        <v>83</v>
      </c>
      <c r="W61" s="3" t="s">
        <v>8</v>
      </c>
      <c r="X61" s="3"/>
      <c r="Y61" s="3"/>
      <c r="Z61" s="3" t="s">
        <v>8</v>
      </c>
      <c r="AA61" s="15">
        <f>AA59+AA60</f>
        <v>89</v>
      </c>
      <c r="AB61" s="3" t="s">
        <v>8</v>
      </c>
      <c r="AC61" s="3"/>
      <c r="AD61" s="3"/>
      <c r="AE61" s="3" t="s">
        <v>8</v>
      </c>
      <c r="AF61" s="15">
        <f>AF59+AF60</f>
        <v>79</v>
      </c>
      <c r="AG61" s="3" t="s">
        <v>8</v>
      </c>
      <c r="AH61" s="3"/>
      <c r="AI61" s="3"/>
      <c r="AJ61" s="3"/>
      <c r="AK61" s="3" t="s">
        <v>8</v>
      </c>
      <c r="AL61" s="15">
        <f>AL59+AL60</f>
        <v>81</v>
      </c>
      <c r="AM61" s="2"/>
      <c r="AN61" s="2"/>
      <c r="AO61" s="3"/>
      <c r="AP61" s="1"/>
      <c r="AQ61" s="1"/>
      <c r="AR61" s="1"/>
      <c r="AS61" s="1"/>
      <c r="AT61" s="6">
        <f>SUM(AT59+AT60)</f>
        <v>24</v>
      </c>
      <c r="AU61" s="48">
        <f>SUM(AU59+AU60)</f>
        <v>24</v>
      </c>
      <c r="AV61" s="3"/>
      <c r="AW61" s="1"/>
      <c r="AX61" s="1"/>
      <c r="AY61" s="6">
        <f>SUM(AY59+AY60)</f>
        <v>20</v>
      </c>
      <c r="AZ61" s="48">
        <f>SUM(AZ59+AZ60)</f>
        <v>20</v>
      </c>
      <c r="BA61" s="6"/>
      <c r="BB61" s="6"/>
      <c r="BC61" s="6"/>
      <c r="BD61" s="6">
        <f>SUM(BD59+BD60)</f>
        <v>28</v>
      </c>
      <c r="BE61" s="48">
        <f>SUM(BE59+BE60)</f>
        <v>28</v>
      </c>
      <c r="BF61" s="3"/>
      <c r="BG61" s="1"/>
      <c r="BH61" s="1"/>
      <c r="BI61" s="6">
        <f>SUM(BI59+BI60)</f>
        <v>27</v>
      </c>
      <c r="BJ61" s="48">
        <f>SUM(BJ59+BJ60)</f>
        <v>27</v>
      </c>
    </row>
    <row r="62" spans="2:62" x14ac:dyDescent="0.25">
      <c r="B62" s="26" t="s">
        <v>8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Q62" s="67"/>
      <c r="AM62" s="2"/>
      <c r="AN62" s="2"/>
      <c r="BJ62" s="45" t="s">
        <v>8</v>
      </c>
    </row>
    <row r="63" spans="2:62" x14ac:dyDescent="0.25">
      <c r="B63" t="s">
        <v>8</v>
      </c>
      <c r="AO63" s="42" t="s">
        <v>8</v>
      </c>
      <c r="AP63" s="7"/>
      <c r="AQ63" s="7"/>
      <c r="AR63" s="7"/>
      <c r="AS63" s="7"/>
      <c r="AT63" s="7"/>
      <c r="AY63" s="7"/>
    </row>
    <row r="64" spans="2:62" x14ac:dyDescent="0.25">
      <c r="B64" s="26" t="s">
        <v>8</v>
      </c>
      <c r="C64" s="26"/>
      <c r="E64" s="42"/>
      <c r="F64" s="42"/>
      <c r="G64" s="42"/>
      <c r="H64" s="44"/>
      <c r="I64" s="42"/>
      <c r="J64" s="42"/>
      <c r="K64" s="405" t="str">
        <f>INFO!J3</f>
        <v>Neil</v>
      </c>
      <c r="L64" s="405"/>
      <c r="M64" s="405" t="str">
        <f>INFO!K3</f>
        <v>RichB</v>
      </c>
      <c r="N64" s="354" t="str">
        <f>INFO!L3</f>
        <v>Brian</v>
      </c>
      <c r="O64" s="354" t="str">
        <f>INFO!M3</f>
        <v>Robin</v>
      </c>
      <c r="P64" s="7"/>
      <c r="Q64" s="42" t="s">
        <v>13</v>
      </c>
      <c r="AO64" s="16" t="s">
        <v>8</v>
      </c>
      <c r="AP64" s="22"/>
      <c r="AQ64" s="26" t="s">
        <v>11</v>
      </c>
      <c r="AR64" s="26"/>
      <c r="AS64" s="26"/>
      <c r="AT64" s="26"/>
      <c r="AU64" s="26"/>
      <c r="AV64" s="26"/>
      <c r="AW64" s="26"/>
      <c r="AX64" s="26"/>
      <c r="AY64" s="26"/>
      <c r="BA64" s="405" t="str">
        <f>INFO!J3</f>
        <v>Neil</v>
      </c>
      <c r="BB64" s="405" t="str">
        <f>INFO!K3</f>
        <v>RichB</v>
      </c>
      <c r="BC64" s="354" t="str">
        <f>INFO!L3</f>
        <v>Brian</v>
      </c>
      <c r="BD64" s="354" t="str">
        <f>INFO!M3</f>
        <v>Robin</v>
      </c>
    </row>
    <row r="65" spans="2:62" x14ac:dyDescent="0.25">
      <c r="B65" s="26" t="s">
        <v>8</v>
      </c>
      <c r="C65" s="26"/>
      <c r="E65" s="42"/>
      <c r="F65" s="42"/>
      <c r="G65" s="42"/>
      <c r="H65" s="44"/>
      <c r="I65" s="42"/>
      <c r="J65" s="42"/>
      <c r="K65" s="116">
        <f>INFO!J4</f>
        <v>20</v>
      </c>
      <c r="L65" s="116"/>
      <c r="M65" s="116">
        <f>INFO!K4</f>
        <v>28</v>
      </c>
      <c r="N65" s="116">
        <f>INFO!L4</f>
        <v>28</v>
      </c>
      <c r="O65" s="116">
        <f>INFO!M4</f>
        <v>10</v>
      </c>
      <c r="P65" s="7"/>
      <c r="Q65" s="42" t="s">
        <v>14</v>
      </c>
      <c r="AN65" t="s">
        <v>8</v>
      </c>
      <c r="AO65" s="43" t="s">
        <v>8</v>
      </c>
      <c r="AP65" s="43" t="s">
        <v>8</v>
      </c>
      <c r="AQ65" s="26" t="s">
        <v>12</v>
      </c>
      <c r="AR65" s="26"/>
      <c r="AS65" s="26"/>
      <c r="AT65" s="26"/>
      <c r="AU65" s="26"/>
      <c r="AV65" s="26"/>
      <c r="AW65" s="26"/>
      <c r="AX65" s="26"/>
      <c r="AY65" s="26"/>
      <c r="AZ65" s="42"/>
      <c r="BA65" s="117">
        <f>(K92-C69)</f>
        <v>23</v>
      </c>
      <c r="BB65" s="117">
        <f>M92-C69</f>
        <v>32</v>
      </c>
      <c r="BC65" s="117">
        <f>(N92-C69)</f>
        <v>33</v>
      </c>
      <c r="BD65" s="117">
        <f>(O92-C69)</f>
        <v>14</v>
      </c>
      <c r="BF65" t="s">
        <v>8</v>
      </c>
      <c r="BG65" s="16"/>
    </row>
    <row r="66" spans="2:62" x14ac:dyDescent="0.25">
      <c r="B66" t="s">
        <v>8</v>
      </c>
      <c r="M66" s="11" t="s">
        <v>8</v>
      </c>
      <c r="N66" s="11"/>
      <c r="AO66" t="s">
        <v>8</v>
      </c>
      <c r="AP66" t="s">
        <v>8</v>
      </c>
      <c r="BA66">
        <f>BA65-K65</f>
        <v>3</v>
      </c>
      <c r="BB66">
        <f>BB65-M65</f>
        <v>4</v>
      </c>
      <c r="BC66">
        <f>BC65-N65</f>
        <v>5</v>
      </c>
      <c r="BD66">
        <f>BD65-O65</f>
        <v>4</v>
      </c>
    </row>
    <row r="67" spans="2:62" x14ac:dyDescent="0.25">
      <c r="B67" t="s">
        <v>8</v>
      </c>
      <c r="AO67" s="24" t="s">
        <v>10</v>
      </c>
      <c r="AP67" s="26"/>
      <c r="AT67" s="43"/>
      <c r="AV67" s="43"/>
      <c r="AW67" s="43"/>
      <c r="AX67" s="43"/>
      <c r="AY67" s="43"/>
      <c r="AZ67" s="22"/>
      <c r="BA67" s="22"/>
      <c r="BB67" s="22"/>
      <c r="BC67" s="22"/>
      <c r="BD67" s="22"/>
      <c r="BF67" s="22"/>
      <c r="BG67" s="22"/>
      <c r="BH67" s="22"/>
      <c r="BI67" s="22"/>
    </row>
    <row r="68" spans="2:62" x14ac:dyDescent="0.25">
      <c r="B68" s="27" t="s">
        <v>4</v>
      </c>
      <c r="C68" s="28" t="s">
        <v>7</v>
      </c>
      <c r="D68" s="51"/>
      <c r="E68" s="10"/>
      <c r="F68" s="689" t="s">
        <v>6</v>
      </c>
      <c r="G68" s="690"/>
      <c r="H68" s="690"/>
      <c r="I68" s="690"/>
      <c r="J68" s="10"/>
      <c r="K68" s="17" t="s">
        <v>29</v>
      </c>
      <c r="L68" s="17"/>
      <c r="M68" s="17"/>
      <c r="N68" s="17"/>
      <c r="O68" s="17"/>
      <c r="P68" s="18"/>
      <c r="Q68" s="10"/>
      <c r="R68" s="18"/>
      <c r="S68" s="18"/>
      <c r="T68" s="18"/>
      <c r="U68" s="10"/>
      <c r="V68" s="10"/>
      <c r="W68" s="10"/>
      <c r="X68" s="18" t="s">
        <v>25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2"/>
      <c r="AO68" s="691" t="s">
        <v>24</v>
      </c>
      <c r="AP68" s="691"/>
      <c r="AQ68" s="691"/>
      <c r="AR68" s="691"/>
      <c r="AS68" s="691"/>
      <c r="AT68" s="691"/>
      <c r="AU68" s="691"/>
      <c r="AV68" s="691"/>
      <c r="AW68" s="691"/>
      <c r="AX68" s="691"/>
      <c r="AY68" s="691"/>
    </row>
    <row r="69" spans="2:62" x14ac:dyDescent="0.25">
      <c r="B69" s="52">
        <f>'DAY 1 INPUT'!B4</f>
        <v>71</v>
      </c>
      <c r="C69" s="53">
        <f>'DAY 1 INPUT'!C4</f>
        <v>71</v>
      </c>
      <c r="D69" s="54" t="s">
        <v>8</v>
      </c>
      <c r="E69" s="2"/>
      <c r="F69" s="64" t="s">
        <v>8</v>
      </c>
      <c r="G69" s="13"/>
      <c r="H69" s="13"/>
      <c r="I69" s="13"/>
      <c r="J69" s="2"/>
      <c r="K69" s="9" t="s">
        <v>30</v>
      </c>
      <c r="L69" s="9"/>
      <c r="M69" s="20"/>
      <c r="N69" s="20"/>
      <c r="O69" s="20"/>
      <c r="P69" s="9"/>
      <c r="R69" s="19"/>
      <c r="S69" s="19"/>
      <c r="T69" s="19"/>
      <c r="V69" s="19" t="s">
        <v>26</v>
      </c>
      <c r="W69" s="2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56"/>
      <c r="AM69" t="s">
        <v>8</v>
      </c>
      <c r="AP69" t="s">
        <v>8</v>
      </c>
    </row>
    <row r="70" spans="2:62" x14ac:dyDescent="0.25">
      <c r="B70" s="8" t="s">
        <v>0</v>
      </c>
      <c r="C70" s="8" t="s">
        <v>4</v>
      </c>
      <c r="D70" s="60" t="s">
        <v>28</v>
      </c>
      <c r="E70" s="2"/>
      <c r="F70" s="405" t="str">
        <f>K64</f>
        <v>Neil</v>
      </c>
      <c r="G70" s="405" t="str">
        <f>M64</f>
        <v>RichB</v>
      </c>
      <c r="H70" s="354" t="str">
        <f>N64</f>
        <v>Brian</v>
      </c>
      <c r="I70" s="354" t="str">
        <f>O64</f>
        <v>Robin</v>
      </c>
      <c r="J70" s="2"/>
      <c r="K70" s="405" t="str">
        <f>K64</f>
        <v>Neil</v>
      </c>
      <c r="L70" s="405"/>
      <c r="M70" s="405" t="str">
        <f>M64</f>
        <v>RichB</v>
      </c>
      <c r="N70" s="354" t="str">
        <f>N64</f>
        <v>Brian</v>
      </c>
      <c r="O70" s="354" t="str">
        <f>O64</f>
        <v>Robin</v>
      </c>
      <c r="P70" s="9"/>
      <c r="Q70" s="692" t="str">
        <f>K64</f>
        <v>Neil</v>
      </c>
      <c r="R70" s="693"/>
      <c r="S70" s="693"/>
      <c r="T70" s="693"/>
      <c r="U70" s="693"/>
      <c r="V70" s="59" t="s">
        <v>8</v>
      </c>
      <c r="W70" s="3" t="str">
        <f>M64</f>
        <v>RichB</v>
      </c>
      <c r="X70" s="58"/>
      <c r="Y70" s="58"/>
      <c r="Z70" s="58"/>
      <c r="AA70" s="59"/>
      <c r="AB70" s="57" t="str">
        <f>N64</f>
        <v>Brian</v>
      </c>
      <c r="AC70" s="58"/>
      <c r="AD70" s="58"/>
      <c r="AE70" s="58"/>
      <c r="AF70" s="59"/>
      <c r="AG70" s="57" t="str">
        <f>O64</f>
        <v>Robin</v>
      </c>
      <c r="AH70" s="58"/>
      <c r="AI70" s="58" t="s">
        <v>8</v>
      </c>
      <c r="AJ70" s="58"/>
      <c r="AK70" s="58"/>
      <c r="AL70" s="59"/>
      <c r="AM70" t="s">
        <v>8</v>
      </c>
      <c r="AO70" s="416" t="str">
        <f>K64</f>
        <v>Neil</v>
      </c>
      <c r="AP70" s="417"/>
      <c r="AQ70" s="417"/>
      <c r="AR70" s="417"/>
      <c r="AS70" s="417"/>
      <c r="AT70" s="418"/>
      <c r="AV70" s="416" t="str">
        <f>M64</f>
        <v>RichB</v>
      </c>
      <c r="AW70" s="417"/>
      <c r="AX70" s="417"/>
      <c r="AY70" s="418"/>
      <c r="AZ70" s="2"/>
      <c r="BA70" s="355" t="str">
        <f>N64</f>
        <v>Brian</v>
      </c>
      <c r="BB70" s="356"/>
      <c r="BC70" s="356"/>
      <c r="BD70" s="357"/>
      <c r="BE70" s="50"/>
      <c r="BF70" s="355" t="str">
        <f>O64</f>
        <v>Robin</v>
      </c>
      <c r="BG70" s="356"/>
      <c r="BH70" s="356"/>
      <c r="BI70" s="357"/>
    </row>
    <row r="71" spans="2:62" x14ac:dyDescent="0.25">
      <c r="B71" s="29">
        <v>1</v>
      </c>
      <c r="C71" s="29">
        <f>'DAY 1 INPUT'!C6</f>
        <v>4</v>
      </c>
      <c r="D71" s="30">
        <f>'DAY 1 INPUT'!D6</f>
        <v>11</v>
      </c>
      <c r="E71" s="2"/>
      <c r="F71" s="99">
        <f>'DAY 1 INPUT'!N6</f>
        <v>8</v>
      </c>
      <c r="G71" s="99">
        <f>'DAY 1 INPUT'!O6</f>
        <v>10</v>
      </c>
      <c r="H71" s="99">
        <f>'DAY 1 INPUT'!P6</f>
        <v>6</v>
      </c>
      <c r="I71" s="99">
        <f>'DAY 1 INPUT'!Q6</f>
        <v>8</v>
      </c>
      <c r="J71" s="2"/>
      <c r="K71" s="31">
        <f t="shared" ref="K71:K79" si="103">IF(F71-C71 &gt;2,C71+2,F71)</f>
        <v>6</v>
      </c>
      <c r="L71" s="31"/>
      <c r="M71" s="31">
        <f t="shared" ref="M71:M79" si="104">IF(G71-C71 &gt;2,C71+2,G71)</f>
        <v>6</v>
      </c>
      <c r="N71" s="31">
        <f t="shared" ref="N71:N79" si="105">IF(H71-C71 &gt;2,C71+2,H71)</f>
        <v>6</v>
      </c>
      <c r="O71" s="31">
        <f t="shared" ref="O71:O79" si="106">IF(I71-C71 &gt;2,C71+2,I71)</f>
        <v>6</v>
      </c>
      <c r="P71" s="9"/>
      <c r="Q71" s="33">
        <f>IF(K65=D71,1,0)</f>
        <v>0</v>
      </c>
      <c r="R71" s="33">
        <f>IF(K65&gt;D71,1,0)</f>
        <v>1</v>
      </c>
      <c r="S71" s="33">
        <f>IF(K65&gt;D71+17.9,1,0)</f>
        <v>0</v>
      </c>
      <c r="T71" s="33"/>
      <c r="U71" s="33">
        <f t="shared" ref="U71:U79" si="107">SUM(Q71:S71)+C71</f>
        <v>5</v>
      </c>
      <c r="V71" s="159">
        <f t="shared" ref="V71:V79" si="108">(F71-U71)+C71</f>
        <v>7</v>
      </c>
      <c r="W71" s="33">
        <f>IF(M65=D71,1,0)</f>
        <v>0</v>
      </c>
      <c r="X71" s="33">
        <f>IF(M65&gt;D71,1,0)</f>
        <v>1</v>
      </c>
      <c r="Y71" s="33">
        <f>IF(M65&gt;D71+17.9,1,0)</f>
        <v>0</v>
      </c>
      <c r="Z71" s="33">
        <f t="shared" ref="Z71:Z79" si="109">SUM(W71:Y71)+C71</f>
        <v>5</v>
      </c>
      <c r="AA71" s="159">
        <f t="shared" ref="AA71:AA79" si="110">(G71-Z71)+C71</f>
        <v>9</v>
      </c>
      <c r="AB71" s="33">
        <f>IF(N65=D71,1,0)</f>
        <v>0</v>
      </c>
      <c r="AC71" s="33">
        <f>IF(N65&gt;D71,1,0)</f>
        <v>1</v>
      </c>
      <c r="AD71" s="33">
        <f>IF(N65&gt;D71+17.9,1,0)</f>
        <v>0</v>
      </c>
      <c r="AE71" s="33">
        <f t="shared" ref="AE71:AE79" si="111">SUM(AB71:AD71)+C71</f>
        <v>5</v>
      </c>
      <c r="AF71" s="159">
        <f t="shared" ref="AF71:AF79" si="112">(H71-AE71)+C71</f>
        <v>5</v>
      </c>
      <c r="AG71" s="33">
        <f>IF(O65=D71,1,0)</f>
        <v>0</v>
      </c>
      <c r="AH71" s="33">
        <f>IF(O65&gt;D71,1,0)</f>
        <v>0</v>
      </c>
      <c r="AI71" s="33">
        <f>IF(O65&gt;D71+17.9,1,0)</f>
        <v>0</v>
      </c>
      <c r="AJ71" s="33"/>
      <c r="AK71" s="33">
        <f t="shared" ref="AK71:AK79" si="113">SUM(AG71:AI71)+C71</f>
        <v>4</v>
      </c>
      <c r="AL71" s="159">
        <f t="shared" ref="AL71:AL79" si="114">(I71-AK71)+C71</f>
        <v>8</v>
      </c>
      <c r="AM71" s="2"/>
      <c r="AN71" s="2"/>
      <c r="AO71" s="31">
        <f xml:space="preserve"> IF( K65-D71&lt;0,-1,0)</f>
        <v>0</v>
      </c>
      <c r="AP71" s="31">
        <f xml:space="preserve"> IF(K65-D71&gt;17.9,C71+2,C71+1)</f>
        <v>5</v>
      </c>
      <c r="AQ71" s="31">
        <f t="shared" ref="AQ71:AQ79" si="115">(AP71+2)-F71</f>
        <v>-1</v>
      </c>
      <c r="AR71" s="31"/>
      <c r="AS71" s="31"/>
      <c r="AT71" s="31">
        <f t="shared" ref="AT71:AT79" si="116" xml:space="preserve"> IF(AQ71&lt;0, 0, AQ71+AO71)</f>
        <v>0</v>
      </c>
      <c r="AU71" s="46">
        <f t="shared" ref="AU71:AU79" si="117">IF(AT71&lt;0,0,AT71)</f>
        <v>0</v>
      </c>
      <c r="AV71" s="31">
        <f xml:space="preserve"> IF( M65-D71&lt;0,-1,0)</f>
        <v>0</v>
      </c>
      <c r="AW71" s="31">
        <f xml:space="preserve"> IF(M65-D71&gt;17.9,C71+2,C71+1)</f>
        <v>5</v>
      </c>
      <c r="AX71" s="31">
        <f t="shared" ref="AX71:AX79" si="118">(AW71+2)-G71</f>
        <v>-3</v>
      </c>
      <c r="AY71" s="31">
        <f t="shared" ref="AY71:AY79" si="119" xml:space="preserve"> IF(AX71&lt;0, 0, AX71+AV71)</f>
        <v>0</v>
      </c>
      <c r="AZ71" s="46">
        <f t="shared" ref="AZ71:AZ79" si="120">IF(AY71&lt;0,0,AY71)</f>
        <v>0</v>
      </c>
      <c r="BA71" s="31">
        <f xml:space="preserve"> IF( N65-D71&lt;0,-1,0)</f>
        <v>0</v>
      </c>
      <c r="BB71" s="31">
        <f xml:space="preserve"> IF(N65-D71&gt;17.9,C71+2,C71+1)</f>
        <v>5</v>
      </c>
      <c r="BC71" s="31">
        <f t="shared" ref="BC71:BC79" si="121">(BB71+2)-H71</f>
        <v>1</v>
      </c>
      <c r="BD71" s="31">
        <f t="shared" ref="BD71:BD79" si="122">IF(BC71&lt;0,0,BC71+BA71)</f>
        <v>1</v>
      </c>
      <c r="BE71" s="46">
        <f t="shared" ref="BE71:BE79" si="123">IF(BD71&lt;0,0,BD71)</f>
        <v>1</v>
      </c>
      <c r="BF71" s="31">
        <f xml:space="preserve"> IF( O65-D71&lt;0,-1,0)</f>
        <v>-1</v>
      </c>
      <c r="BG71" s="31">
        <f xml:space="preserve"> IF(O65-D71&gt;17.9,C71+2,C71+1)</f>
        <v>5</v>
      </c>
      <c r="BH71" s="31">
        <f t="shared" ref="BH71:BH79" si="124">(BG71+2)-I71</f>
        <v>-1</v>
      </c>
      <c r="BI71" s="31">
        <f t="shared" ref="BI71:BI79" si="125" xml:space="preserve"> IF(BH71&lt;0, 0, BH71+BF71)</f>
        <v>0</v>
      </c>
      <c r="BJ71" s="46">
        <f t="shared" ref="BJ71:BJ79" si="126">IF(BI71&lt;0,0,BI71)</f>
        <v>0</v>
      </c>
    </row>
    <row r="72" spans="2:62" x14ac:dyDescent="0.25">
      <c r="B72" s="4">
        <v>2</v>
      </c>
      <c r="C72" s="118">
        <f>'DAY 1 INPUT'!C7</f>
        <v>5</v>
      </c>
      <c r="D72" s="119">
        <f>'DAY 1 INPUT'!D7</f>
        <v>7</v>
      </c>
      <c r="E72" s="74"/>
      <c r="F72" s="120">
        <f>'DAY 1 INPUT'!N7</f>
        <v>5</v>
      </c>
      <c r="G72" s="120">
        <f>'DAY 1 INPUT'!O7</f>
        <v>8</v>
      </c>
      <c r="H72" s="120">
        <f>'DAY 1 INPUT'!P7</f>
        <v>10</v>
      </c>
      <c r="I72" s="120">
        <f>'DAY 1 INPUT'!Q7</f>
        <v>6</v>
      </c>
      <c r="J72" s="2"/>
      <c r="K72" s="6">
        <f t="shared" si="103"/>
        <v>5</v>
      </c>
      <c r="L72" s="6"/>
      <c r="M72" s="6">
        <f t="shared" si="104"/>
        <v>7</v>
      </c>
      <c r="N72" s="6">
        <f t="shared" si="105"/>
        <v>7</v>
      </c>
      <c r="O72" s="6">
        <f t="shared" si="106"/>
        <v>6</v>
      </c>
      <c r="P72" s="9"/>
      <c r="Q72" s="3">
        <f>IF(K65=D72,1,0)</f>
        <v>0</v>
      </c>
      <c r="R72" s="3">
        <f>IF(K65&gt;D72,1,0)</f>
        <v>1</v>
      </c>
      <c r="S72" s="155">
        <f>IF(K65&gt;D72+17.9,1,0)</f>
        <v>0</v>
      </c>
      <c r="T72" s="3"/>
      <c r="U72" s="3">
        <f t="shared" si="107"/>
        <v>6</v>
      </c>
      <c r="V72" s="15">
        <f t="shared" si="108"/>
        <v>4</v>
      </c>
      <c r="W72" s="3">
        <f>IF(M65=D72,1,0)</f>
        <v>0</v>
      </c>
      <c r="X72" s="3">
        <f>IF(M65&gt;D72,1,0)</f>
        <v>1</v>
      </c>
      <c r="Y72" s="155">
        <f>IF(M65&gt;D72+17.9,1,0)</f>
        <v>1</v>
      </c>
      <c r="Z72" s="3">
        <f t="shared" si="109"/>
        <v>7</v>
      </c>
      <c r="AA72" s="15">
        <f t="shared" si="110"/>
        <v>6</v>
      </c>
      <c r="AB72" s="3">
        <f>IF(N65=D72,1,0)</f>
        <v>0</v>
      </c>
      <c r="AC72" s="3">
        <f>IF(N65&gt;D72,1,0)</f>
        <v>1</v>
      </c>
      <c r="AD72" s="155">
        <f>IF(N65&gt;D72+17.9,1,0)</f>
        <v>1</v>
      </c>
      <c r="AE72" s="3">
        <f t="shared" si="111"/>
        <v>7</v>
      </c>
      <c r="AF72" s="15">
        <f t="shared" si="112"/>
        <v>8</v>
      </c>
      <c r="AG72" s="3">
        <f>IF(O65=D72,1,0)</f>
        <v>0</v>
      </c>
      <c r="AH72" s="3">
        <f>IF(O65&gt;D72,1,0)</f>
        <v>1</v>
      </c>
      <c r="AI72" s="155">
        <f>IF(O65&gt;D72+17.9,1,0)</f>
        <v>0</v>
      </c>
      <c r="AJ72" s="3"/>
      <c r="AK72" s="3">
        <f t="shared" si="113"/>
        <v>6</v>
      </c>
      <c r="AL72" s="15">
        <f t="shared" si="114"/>
        <v>5</v>
      </c>
      <c r="AM72" s="25" t="s">
        <v>8</v>
      </c>
      <c r="AN72" s="25"/>
      <c r="AO72" s="6">
        <f xml:space="preserve"> IF( K65-D72&lt;0,-1,0)</f>
        <v>0</v>
      </c>
      <c r="AP72" s="72">
        <f xml:space="preserve"> IF(K65-D72&gt;17.9,C72+2,C72+1)</f>
        <v>6</v>
      </c>
      <c r="AQ72" s="6">
        <f t="shared" si="115"/>
        <v>3</v>
      </c>
      <c r="AR72" s="6"/>
      <c r="AS72" s="6"/>
      <c r="AT72" s="72">
        <f t="shared" si="116"/>
        <v>3</v>
      </c>
      <c r="AU72" s="46">
        <f t="shared" si="117"/>
        <v>3</v>
      </c>
      <c r="AV72" s="6">
        <f xml:space="preserve"> IF( M65-D72&lt;0,-1,0)</f>
        <v>0</v>
      </c>
      <c r="AW72" s="72">
        <f xml:space="preserve"> IF(M65-D72&gt;17.9,C72+2,C72+1)</f>
        <v>7</v>
      </c>
      <c r="AX72" s="6">
        <f t="shared" si="118"/>
        <v>1</v>
      </c>
      <c r="AY72" s="6">
        <f t="shared" si="119"/>
        <v>1</v>
      </c>
      <c r="AZ72" s="46">
        <f t="shared" si="120"/>
        <v>1</v>
      </c>
      <c r="BA72" s="6">
        <f xml:space="preserve"> IF( N65-D72&lt;0,-1,0)</f>
        <v>0</v>
      </c>
      <c r="BB72" s="72">
        <f xml:space="preserve"> IF(N65-D72&gt;17.9,C72+2,C72+1)</f>
        <v>7</v>
      </c>
      <c r="BC72" s="6">
        <f t="shared" si="121"/>
        <v>-1</v>
      </c>
      <c r="BD72" s="6">
        <f t="shared" si="122"/>
        <v>0</v>
      </c>
      <c r="BE72" s="46">
        <f t="shared" si="123"/>
        <v>0</v>
      </c>
      <c r="BF72" s="6">
        <f xml:space="preserve"> IF( O65-D72&lt;0,-1,0)</f>
        <v>0</v>
      </c>
      <c r="BG72" s="72">
        <f xml:space="preserve"> IF(O65-D72&gt;17.9,C72+2,C72+1)</f>
        <v>6</v>
      </c>
      <c r="BH72" s="6">
        <f t="shared" si="124"/>
        <v>2</v>
      </c>
      <c r="BI72" s="6">
        <f t="shared" si="125"/>
        <v>2</v>
      </c>
      <c r="BJ72" s="46">
        <f t="shared" si="126"/>
        <v>2</v>
      </c>
    </row>
    <row r="73" spans="2:62" x14ac:dyDescent="0.25">
      <c r="B73" s="29">
        <v>3</v>
      </c>
      <c r="C73" s="29">
        <f>'DAY 1 INPUT'!C8</f>
        <v>4</v>
      </c>
      <c r="D73" s="30">
        <f>'DAY 1 INPUT'!D8</f>
        <v>5</v>
      </c>
      <c r="E73" s="2"/>
      <c r="F73" s="99">
        <f>'DAY 1 INPUT'!N8</f>
        <v>5</v>
      </c>
      <c r="G73" s="99">
        <f>'DAY 1 INPUT'!O8</f>
        <v>6</v>
      </c>
      <c r="H73" s="99">
        <f>'DAY 1 INPUT'!P8</f>
        <v>6</v>
      </c>
      <c r="I73" s="99">
        <f>'DAY 1 INPUT'!Q8</f>
        <v>4</v>
      </c>
      <c r="J73" s="2"/>
      <c r="K73" s="31">
        <f t="shared" si="103"/>
        <v>5</v>
      </c>
      <c r="L73" s="31"/>
      <c r="M73" s="31">
        <f t="shared" si="104"/>
        <v>6</v>
      </c>
      <c r="N73" s="31">
        <f t="shared" si="105"/>
        <v>6</v>
      </c>
      <c r="O73" s="31">
        <f t="shared" si="106"/>
        <v>4</v>
      </c>
      <c r="P73" s="9"/>
      <c r="Q73" s="33">
        <f>IF(K65=D73,1,0)</f>
        <v>0</v>
      </c>
      <c r="R73" s="33">
        <f>IF(K65&gt;D73,1,0)</f>
        <v>1</v>
      </c>
      <c r="S73" s="33">
        <f>IF(K65&gt;D73+17.9,1,0)</f>
        <v>0</v>
      </c>
      <c r="T73" s="33"/>
      <c r="U73" s="33">
        <f t="shared" si="107"/>
        <v>5</v>
      </c>
      <c r="V73" s="159">
        <f t="shared" si="108"/>
        <v>4</v>
      </c>
      <c r="W73" s="33">
        <f>IF(M65=D73,1,0)</f>
        <v>0</v>
      </c>
      <c r="X73" s="33">
        <f>IF(M65&gt;D73,1,0)</f>
        <v>1</v>
      </c>
      <c r="Y73" s="33">
        <f>IF(M65&gt;D73+17.9,1,0)</f>
        <v>1</v>
      </c>
      <c r="Z73" s="33">
        <f t="shared" si="109"/>
        <v>6</v>
      </c>
      <c r="AA73" s="159">
        <f t="shared" si="110"/>
        <v>4</v>
      </c>
      <c r="AB73" s="33">
        <f>IF(N65=D73,1,0)</f>
        <v>0</v>
      </c>
      <c r="AC73" s="33">
        <f>IF(N65&gt;D73,1,0)</f>
        <v>1</v>
      </c>
      <c r="AD73" s="33">
        <f>IF(N65&gt;D73+17.9,1,0)</f>
        <v>1</v>
      </c>
      <c r="AE73" s="33">
        <f t="shared" si="111"/>
        <v>6</v>
      </c>
      <c r="AF73" s="159">
        <f t="shared" si="112"/>
        <v>4</v>
      </c>
      <c r="AG73" s="33">
        <f>IF(O65=D73,1,0)</f>
        <v>0</v>
      </c>
      <c r="AH73" s="33">
        <f>IF(O65&gt;D73,1,0)</f>
        <v>1</v>
      </c>
      <c r="AI73" s="33">
        <f>IF(O65&gt;D73+17.9,1,0)</f>
        <v>0</v>
      </c>
      <c r="AJ73" s="33"/>
      <c r="AK73" s="33">
        <f t="shared" si="113"/>
        <v>5</v>
      </c>
      <c r="AL73" s="159">
        <f t="shared" si="114"/>
        <v>3</v>
      </c>
      <c r="AM73" s="2"/>
      <c r="AN73" s="2"/>
      <c r="AO73" s="31">
        <f xml:space="preserve"> IF( K65-D73&lt;0,-1,0)</f>
        <v>0</v>
      </c>
      <c r="AP73" s="31">
        <f xml:space="preserve"> IF(K65-D73&gt;17.9,C73+2,C73+1)</f>
        <v>5</v>
      </c>
      <c r="AQ73" s="31">
        <f t="shared" si="115"/>
        <v>2</v>
      </c>
      <c r="AR73" s="31"/>
      <c r="AS73" s="31"/>
      <c r="AT73" s="31">
        <f t="shared" si="116"/>
        <v>2</v>
      </c>
      <c r="AU73" s="46">
        <f t="shared" si="117"/>
        <v>2</v>
      </c>
      <c r="AV73" s="31">
        <f xml:space="preserve"> IF( M65-D73&lt;0,-1,0)</f>
        <v>0</v>
      </c>
      <c r="AW73" s="31">
        <f xml:space="preserve"> IF(M65-D73&gt;17.9,C73+2,C73+1)</f>
        <v>6</v>
      </c>
      <c r="AX73" s="31">
        <f t="shared" si="118"/>
        <v>2</v>
      </c>
      <c r="AY73" s="31">
        <f t="shared" si="119"/>
        <v>2</v>
      </c>
      <c r="AZ73" s="46">
        <f t="shared" si="120"/>
        <v>2</v>
      </c>
      <c r="BA73" s="31">
        <f xml:space="preserve"> IF( N65-D73&lt;0,-1,0)</f>
        <v>0</v>
      </c>
      <c r="BB73" s="31">
        <f xml:space="preserve"> IF(N65-D73&gt;17.9,C73+2,C73+1)</f>
        <v>6</v>
      </c>
      <c r="BC73" s="31">
        <f t="shared" si="121"/>
        <v>2</v>
      </c>
      <c r="BD73" s="31">
        <f t="shared" si="122"/>
        <v>2</v>
      </c>
      <c r="BE73" s="46">
        <f t="shared" si="123"/>
        <v>2</v>
      </c>
      <c r="BF73" s="31">
        <f xml:space="preserve"> IF( O65-D73&lt;0,-1,0)</f>
        <v>0</v>
      </c>
      <c r="BG73" s="31">
        <f xml:space="preserve"> IF(O65-D73&gt;17.9,C73+2,C73+1)</f>
        <v>5</v>
      </c>
      <c r="BH73" s="31">
        <f t="shared" si="124"/>
        <v>3</v>
      </c>
      <c r="BI73" s="31">
        <f t="shared" si="125"/>
        <v>3</v>
      </c>
      <c r="BJ73" s="46">
        <f t="shared" si="126"/>
        <v>3</v>
      </c>
    </row>
    <row r="74" spans="2:62" x14ac:dyDescent="0.25">
      <c r="B74" s="4">
        <v>4</v>
      </c>
      <c r="C74" s="118">
        <f>'DAY 1 INPUT'!C9</f>
        <v>3</v>
      </c>
      <c r="D74" s="119">
        <f>'DAY 1 INPUT'!D9</f>
        <v>17</v>
      </c>
      <c r="E74" s="74"/>
      <c r="F74" s="120">
        <f>'DAY 1 INPUT'!N9</f>
        <v>5</v>
      </c>
      <c r="G74" s="120">
        <f>'DAY 1 INPUT'!O9</f>
        <v>4</v>
      </c>
      <c r="H74" s="120">
        <f>'DAY 1 INPUT'!P9</f>
        <v>4</v>
      </c>
      <c r="I74" s="120">
        <f>'DAY 1 INPUT'!Q9</f>
        <v>4</v>
      </c>
      <c r="J74" s="2"/>
      <c r="K74" s="6">
        <f t="shared" si="103"/>
        <v>5</v>
      </c>
      <c r="L74" s="6"/>
      <c r="M74" s="6">
        <f t="shared" si="104"/>
        <v>4</v>
      </c>
      <c r="N74" s="6">
        <f t="shared" si="105"/>
        <v>4</v>
      </c>
      <c r="O74" s="6">
        <f t="shared" si="106"/>
        <v>4</v>
      </c>
      <c r="P74" s="9"/>
      <c r="Q74" s="3">
        <f>IF(K65=D74,1,0)</f>
        <v>0</v>
      </c>
      <c r="R74" s="3">
        <f>IF(K65&gt;D74,1,0)</f>
        <v>1</v>
      </c>
      <c r="S74" s="155">
        <f>IF(K65&gt;D74+17.9,1,0)</f>
        <v>0</v>
      </c>
      <c r="T74" s="3"/>
      <c r="U74" s="3">
        <f t="shared" si="107"/>
        <v>4</v>
      </c>
      <c r="V74" s="15">
        <f t="shared" si="108"/>
        <v>4</v>
      </c>
      <c r="W74" s="3">
        <f>IF(M65=D74,1,0)</f>
        <v>0</v>
      </c>
      <c r="X74" s="3">
        <f>IF(M65&gt;D74,1,0)</f>
        <v>1</v>
      </c>
      <c r="Y74" s="155">
        <f>IF(M65&gt;D74+17.9,1,0)</f>
        <v>0</v>
      </c>
      <c r="Z74" s="3">
        <f t="shared" si="109"/>
        <v>4</v>
      </c>
      <c r="AA74" s="15">
        <f t="shared" si="110"/>
        <v>3</v>
      </c>
      <c r="AB74" s="3">
        <f>IF(N65=D74,1,0)</f>
        <v>0</v>
      </c>
      <c r="AC74" s="3">
        <f>IF(N65&gt;D74,1,0)</f>
        <v>1</v>
      </c>
      <c r="AD74" s="155">
        <f>IF(N65&gt;D74+17.9,1,0)</f>
        <v>0</v>
      </c>
      <c r="AE74" s="3">
        <f t="shared" si="111"/>
        <v>4</v>
      </c>
      <c r="AF74" s="15">
        <f t="shared" si="112"/>
        <v>3</v>
      </c>
      <c r="AG74" s="3">
        <f>IF(O65=D74,1,0)</f>
        <v>0</v>
      </c>
      <c r="AH74" s="3">
        <f>IF(O65&gt;D74,1,0)</f>
        <v>0</v>
      </c>
      <c r="AI74" s="155">
        <f>IF(O65&gt;D74+17.9,1,0)</f>
        <v>0</v>
      </c>
      <c r="AJ74" s="3"/>
      <c r="AK74" s="3">
        <f t="shared" si="113"/>
        <v>3</v>
      </c>
      <c r="AL74" s="15">
        <f t="shared" si="114"/>
        <v>4</v>
      </c>
      <c r="AM74" s="2"/>
      <c r="AN74" s="2"/>
      <c r="AO74" s="6">
        <f xml:space="preserve"> IF( K65-D74&lt;0,-1,0)</f>
        <v>0</v>
      </c>
      <c r="AP74" s="72">
        <f xml:space="preserve"> IF(K65-D74&gt;17.9,C74+2,C74+1)</f>
        <v>4</v>
      </c>
      <c r="AQ74" s="6">
        <f t="shared" si="115"/>
        <v>1</v>
      </c>
      <c r="AR74" s="6"/>
      <c r="AS74" s="6"/>
      <c r="AT74" s="72">
        <f t="shared" si="116"/>
        <v>1</v>
      </c>
      <c r="AU74" s="46">
        <f t="shared" si="117"/>
        <v>1</v>
      </c>
      <c r="AV74" s="6">
        <f xml:space="preserve"> IF( M65-D74&lt;0,-1,0)</f>
        <v>0</v>
      </c>
      <c r="AW74" s="72">
        <f xml:space="preserve"> IF(M65-D74&gt;17.9,C74+2,C74+1)</f>
        <v>4</v>
      </c>
      <c r="AX74" s="6">
        <f t="shared" si="118"/>
        <v>2</v>
      </c>
      <c r="AY74" s="6">
        <f t="shared" si="119"/>
        <v>2</v>
      </c>
      <c r="AZ74" s="46">
        <f t="shared" si="120"/>
        <v>2</v>
      </c>
      <c r="BA74" s="6">
        <f xml:space="preserve"> IF( N65-D74&lt;0,-1,0)</f>
        <v>0</v>
      </c>
      <c r="BB74" s="72">
        <f xml:space="preserve"> IF(N65-D74&gt;17.9,C74+2,C74+1)</f>
        <v>4</v>
      </c>
      <c r="BC74" s="6">
        <f t="shared" si="121"/>
        <v>2</v>
      </c>
      <c r="BD74" s="6">
        <f t="shared" si="122"/>
        <v>2</v>
      </c>
      <c r="BE74" s="46">
        <f t="shared" si="123"/>
        <v>2</v>
      </c>
      <c r="BF74" s="6">
        <f xml:space="preserve"> IF( O65-D74&lt;0,-1,0)</f>
        <v>-1</v>
      </c>
      <c r="BG74" s="72">
        <f xml:space="preserve"> IF(O65-D74&gt;17.9,C74+2,C74+1)</f>
        <v>4</v>
      </c>
      <c r="BH74" s="6">
        <f t="shared" si="124"/>
        <v>2</v>
      </c>
      <c r="BI74" s="6">
        <f t="shared" si="125"/>
        <v>1</v>
      </c>
      <c r="BJ74" s="46">
        <f t="shared" si="126"/>
        <v>1</v>
      </c>
    </row>
    <row r="75" spans="2:62" x14ac:dyDescent="0.25">
      <c r="B75" s="29">
        <v>5</v>
      </c>
      <c r="C75" s="29">
        <f>'DAY 1 INPUT'!C10</f>
        <v>4</v>
      </c>
      <c r="D75" s="30">
        <f>'DAY 1 INPUT'!D10</f>
        <v>15</v>
      </c>
      <c r="E75" s="2"/>
      <c r="F75" s="99">
        <f>'DAY 1 INPUT'!N10</f>
        <v>9</v>
      </c>
      <c r="G75" s="99">
        <f>'DAY 1 INPUT'!O10</f>
        <v>6</v>
      </c>
      <c r="H75" s="99">
        <f>'DAY 1 INPUT'!P10</f>
        <v>6</v>
      </c>
      <c r="I75" s="99">
        <f>'DAY 1 INPUT'!Q10</f>
        <v>3</v>
      </c>
      <c r="J75" s="2"/>
      <c r="K75" s="31">
        <f t="shared" si="103"/>
        <v>6</v>
      </c>
      <c r="L75" s="31"/>
      <c r="M75" s="31">
        <f t="shared" si="104"/>
        <v>6</v>
      </c>
      <c r="N75" s="31">
        <f t="shared" si="105"/>
        <v>6</v>
      </c>
      <c r="O75" s="31">
        <f t="shared" si="106"/>
        <v>3</v>
      </c>
      <c r="P75" s="9"/>
      <c r="Q75" s="33">
        <f>IF(K65=D75,1,0)</f>
        <v>0</v>
      </c>
      <c r="R75" s="33">
        <f>IF(K65&gt;D75,1,0)</f>
        <v>1</v>
      </c>
      <c r="S75" s="33">
        <f>IF(K65&gt;D75+17.9,1,0)</f>
        <v>0</v>
      </c>
      <c r="T75" s="33"/>
      <c r="U75" s="33">
        <f t="shared" si="107"/>
        <v>5</v>
      </c>
      <c r="V75" s="159">
        <f t="shared" si="108"/>
        <v>8</v>
      </c>
      <c r="W75" s="33">
        <f>IF(M65=D75,1,0)</f>
        <v>0</v>
      </c>
      <c r="X75" s="33">
        <f>IF(M65&gt;D75,1,0)</f>
        <v>1</v>
      </c>
      <c r="Y75" s="33">
        <f>IF(M65&gt;D75+17.9,1,0)</f>
        <v>0</v>
      </c>
      <c r="Z75" s="33">
        <f t="shared" si="109"/>
        <v>5</v>
      </c>
      <c r="AA75" s="159">
        <f t="shared" si="110"/>
        <v>5</v>
      </c>
      <c r="AB75" s="33">
        <f>IF(N65=D75,1,0)</f>
        <v>0</v>
      </c>
      <c r="AC75" s="33">
        <f>IF(N65&gt;D75,1,0)</f>
        <v>1</v>
      </c>
      <c r="AD75" s="33">
        <f>IF(N65&gt;D75+17.9,1,0)</f>
        <v>0</v>
      </c>
      <c r="AE75" s="33">
        <f t="shared" si="111"/>
        <v>5</v>
      </c>
      <c r="AF75" s="159">
        <f t="shared" si="112"/>
        <v>5</v>
      </c>
      <c r="AG75" s="33">
        <f>IF(O65=D75,1,0)</f>
        <v>0</v>
      </c>
      <c r="AH75" s="33">
        <f>IF(O65&gt;D75,1,0)</f>
        <v>0</v>
      </c>
      <c r="AI75" s="33">
        <f>IF(O65&gt;D75+17.9,1,0)</f>
        <v>0</v>
      </c>
      <c r="AJ75" s="33"/>
      <c r="AK75" s="33">
        <f t="shared" si="113"/>
        <v>4</v>
      </c>
      <c r="AL75" s="159">
        <f t="shared" si="114"/>
        <v>3</v>
      </c>
      <c r="AM75" s="2"/>
      <c r="AN75" s="2"/>
      <c r="AO75" s="31">
        <f xml:space="preserve"> IF( K65-D75&lt;0,-1,0)</f>
        <v>0</v>
      </c>
      <c r="AP75" s="31">
        <f xml:space="preserve"> IF(K65-D75&gt;17.9,C75+2,C75+1)</f>
        <v>5</v>
      </c>
      <c r="AQ75" s="31">
        <f t="shared" si="115"/>
        <v>-2</v>
      </c>
      <c r="AR75" s="31"/>
      <c r="AS75" s="31"/>
      <c r="AT75" s="31">
        <f t="shared" si="116"/>
        <v>0</v>
      </c>
      <c r="AU75" s="46">
        <f t="shared" si="117"/>
        <v>0</v>
      </c>
      <c r="AV75" s="31">
        <f xml:space="preserve"> IF( M65-D75&lt;0,-1,0)</f>
        <v>0</v>
      </c>
      <c r="AW75" s="31">
        <f xml:space="preserve"> IF(M65-D75&gt;17.9,C75+2,C75+1)</f>
        <v>5</v>
      </c>
      <c r="AX75" s="31">
        <f t="shared" si="118"/>
        <v>1</v>
      </c>
      <c r="AY75" s="31">
        <f t="shared" si="119"/>
        <v>1</v>
      </c>
      <c r="AZ75" s="46">
        <f t="shared" si="120"/>
        <v>1</v>
      </c>
      <c r="BA75" s="31">
        <f xml:space="preserve"> IF( N65-D75&lt;0,-1,0)</f>
        <v>0</v>
      </c>
      <c r="BB75" s="31">
        <f xml:space="preserve"> IF(N65-D75&gt;17.9,C75+2,C75+1)</f>
        <v>5</v>
      </c>
      <c r="BC75" s="31">
        <f t="shared" si="121"/>
        <v>1</v>
      </c>
      <c r="BD75" s="31">
        <f t="shared" si="122"/>
        <v>1</v>
      </c>
      <c r="BE75" s="46">
        <f t="shared" si="123"/>
        <v>1</v>
      </c>
      <c r="BF75" s="31">
        <f xml:space="preserve"> IF( O65-D75&lt;0,-1,0)</f>
        <v>-1</v>
      </c>
      <c r="BG75" s="31">
        <f xml:space="preserve"> IF(O65-D75&gt;17.9,C75+2,C75+1)</f>
        <v>5</v>
      </c>
      <c r="BH75" s="6">
        <f t="shared" si="124"/>
        <v>4</v>
      </c>
      <c r="BI75" s="6">
        <f t="shared" si="125"/>
        <v>3</v>
      </c>
      <c r="BJ75" s="46">
        <f t="shared" si="126"/>
        <v>3</v>
      </c>
    </row>
    <row r="76" spans="2:62" x14ac:dyDescent="0.25">
      <c r="B76" s="4">
        <v>6</v>
      </c>
      <c r="C76" s="118">
        <f>'DAY 1 INPUT'!C11</f>
        <v>4</v>
      </c>
      <c r="D76" s="119">
        <f>'DAY 1 INPUT'!D11</f>
        <v>3</v>
      </c>
      <c r="E76" s="74"/>
      <c r="F76" s="120">
        <f>'DAY 1 INPUT'!N11</f>
        <v>6</v>
      </c>
      <c r="G76" s="120">
        <f>'DAY 1 INPUT'!O11</f>
        <v>10</v>
      </c>
      <c r="H76" s="120">
        <f>'DAY 1 INPUT'!P11</f>
        <v>6</v>
      </c>
      <c r="I76" s="120">
        <f>'DAY 1 INPUT'!Q11</f>
        <v>9</v>
      </c>
      <c r="J76" s="2"/>
      <c r="K76" s="6">
        <f t="shared" si="103"/>
        <v>6</v>
      </c>
      <c r="L76" s="6"/>
      <c r="M76" s="6">
        <f t="shared" si="104"/>
        <v>6</v>
      </c>
      <c r="N76" s="6">
        <f t="shared" si="105"/>
        <v>6</v>
      </c>
      <c r="O76" s="6">
        <f t="shared" si="106"/>
        <v>6</v>
      </c>
      <c r="P76" s="9"/>
      <c r="Q76" s="3">
        <f>IF(K65=D76,1,0)</f>
        <v>0</v>
      </c>
      <c r="R76" s="3">
        <f>IF(K65&gt;D76,1,0)</f>
        <v>1</v>
      </c>
      <c r="S76" s="155">
        <f>IF(K65&gt;D76+17.9,1,0)</f>
        <v>0</v>
      </c>
      <c r="T76" s="3"/>
      <c r="U76" s="3">
        <f t="shared" si="107"/>
        <v>5</v>
      </c>
      <c r="V76" s="15">
        <f t="shared" si="108"/>
        <v>5</v>
      </c>
      <c r="W76" s="3">
        <f>IF(M65=D76,1,0)</f>
        <v>0</v>
      </c>
      <c r="X76" s="3">
        <f>IF(M65&gt;D76,1,0)</f>
        <v>1</v>
      </c>
      <c r="Y76" s="155">
        <f>IF(M65&gt;D76+17.9,1,0)</f>
        <v>1</v>
      </c>
      <c r="Z76" s="3">
        <f t="shared" si="109"/>
        <v>6</v>
      </c>
      <c r="AA76" s="15">
        <f t="shared" si="110"/>
        <v>8</v>
      </c>
      <c r="AB76" s="3">
        <f>IF(N65=D76,1,0)</f>
        <v>0</v>
      </c>
      <c r="AC76" s="3">
        <f>IF(N65&gt;D76,1,0)</f>
        <v>1</v>
      </c>
      <c r="AD76" s="155">
        <f>IF(N65&gt;D76+17.9,1,0)</f>
        <v>1</v>
      </c>
      <c r="AE76" s="3">
        <f t="shared" si="111"/>
        <v>6</v>
      </c>
      <c r="AF76" s="15">
        <f t="shared" si="112"/>
        <v>4</v>
      </c>
      <c r="AG76" s="3">
        <f>IF(O65=D76,1,0)</f>
        <v>0</v>
      </c>
      <c r="AH76" s="3">
        <f>IF(O65&gt;D76,1,0)</f>
        <v>1</v>
      </c>
      <c r="AI76" s="155">
        <f>IF(O65&gt;D76+17.9,1,0)</f>
        <v>0</v>
      </c>
      <c r="AJ76" s="3"/>
      <c r="AK76" s="3">
        <f t="shared" si="113"/>
        <v>5</v>
      </c>
      <c r="AL76" s="15">
        <f t="shared" si="114"/>
        <v>8</v>
      </c>
      <c r="AM76" s="2"/>
      <c r="AN76" s="2"/>
      <c r="AO76" s="6">
        <f xml:space="preserve"> IF( K65-D76&lt;0,-1,0)</f>
        <v>0</v>
      </c>
      <c r="AP76" s="72">
        <f xml:space="preserve"> IF(K65-D76&gt;17.9,C76+2,C76+1)</f>
        <v>5</v>
      </c>
      <c r="AQ76" s="6">
        <f t="shared" si="115"/>
        <v>1</v>
      </c>
      <c r="AR76" s="6"/>
      <c r="AS76" s="6"/>
      <c r="AT76" s="72">
        <f t="shared" si="116"/>
        <v>1</v>
      </c>
      <c r="AU76" s="46">
        <f t="shared" si="117"/>
        <v>1</v>
      </c>
      <c r="AV76" s="6">
        <f xml:space="preserve"> IF( M65-D76&lt;0,-1,0)</f>
        <v>0</v>
      </c>
      <c r="AW76" s="72">
        <f xml:space="preserve"> IF(M65-D76&gt;17.9,C76+2,C76+1)</f>
        <v>6</v>
      </c>
      <c r="AX76" s="6">
        <f t="shared" si="118"/>
        <v>-2</v>
      </c>
      <c r="AY76" s="6">
        <f t="shared" si="119"/>
        <v>0</v>
      </c>
      <c r="AZ76" s="46">
        <f t="shared" si="120"/>
        <v>0</v>
      </c>
      <c r="BA76" s="6">
        <f xml:space="preserve"> IF( N65-D76&lt;0,-1,0)</f>
        <v>0</v>
      </c>
      <c r="BB76" s="72">
        <f xml:space="preserve"> IF(N65-D76&gt;17.9,C76+2,C76+1)</f>
        <v>6</v>
      </c>
      <c r="BC76" s="6">
        <f t="shared" si="121"/>
        <v>2</v>
      </c>
      <c r="BD76" s="6">
        <f t="shared" si="122"/>
        <v>2</v>
      </c>
      <c r="BE76" s="46">
        <f t="shared" si="123"/>
        <v>2</v>
      </c>
      <c r="BF76" s="6">
        <f xml:space="preserve"> IF( O65-D76&lt;0,-1,0)</f>
        <v>0</v>
      </c>
      <c r="BG76" s="72">
        <f xml:space="preserve"> IF(O65-D76&gt;17.9,C76+2,C76+1)</f>
        <v>5</v>
      </c>
      <c r="BH76" s="6">
        <f t="shared" si="124"/>
        <v>-2</v>
      </c>
      <c r="BI76" s="6">
        <f t="shared" si="125"/>
        <v>0</v>
      </c>
      <c r="BJ76" s="46">
        <f t="shared" si="126"/>
        <v>0</v>
      </c>
    </row>
    <row r="77" spans="2:62" x14ac:dyDescent="0.25">
      <c r="B77" s="29">
        <v>7</v>
      </c>
      <c r="C77" s="29">
        <f>'DAY 1 INPUT'!C12</f>
        <v>4</v>
      </c>
      <c r="D77" s="30">
        <f>'DAY 1 INPUT'!D12</f>
        <v>1</v>
      </c>
      <c r="E77" s="2"/>
      <c r="F77" s="99">
        <f>'DAY 1 INPUT'!N12</f>
        <v>5</v>
      </c>
      <c r="G77" s="99">
        <f>'DAY 1 INPUT'!O12</f>
        <v>5</v>
      </c>
      <c r="H77" s="99">
        <f>'DAY 1 INPUT'!P12</f>
        <v>9</v>
      </c>
      <c r="I77" s="99">
        <f>'DAY 1 INPUT'!Q12</f>
        <v>5</v>
      </c>
      <c r="J77" s="2"/>
      <c r="K77" s="31">
        <f t="shared" si="103"/>
        <v>5</v>
      </c>
      <c r="L77" s="31"/>
      <c r="M77" s="31">
        <f t="shared" si="104"/>
        <v>5</v>
      </c>
      <c r="N77" s="31">
        <f t="shared" si="105"/>
        <v>6</v>
      </c>
      <c r="O77" s="31">
        <f t="shared" si="106"/>
        <v>5</v>
      </c>
      <c r="P77" s="9"/>
      <c r="Q77" s="33">
        <f>IF(K65=D77,1,0)</f>
        <v>0</v>
      </c>
      <c r="R77" s="33">
        <f>IF(K65&gt;D77,1,0)</f>
        <v>1</v>
      </c>
      <c r="S77" s="33">
        <f>IF(K65&gt;D77+17.9,1,0)</f>
        <v>1</v>
      </c>
      <c r="T77" s="33"/>
      <c r="U77" s="33">
        <f t="shared" si="107"/>
        <v>6</v>
      </c>
      <c r="V77" s="159">
        <f t="shared" si="108"/>
        <v>3</v>
      </c>
      <c r="W77" s="33">
        <f>IF(M65=D77,1,0)</f>
        <v>0</v>
      </c>
      <c r="X77" s="33">
        <f>IF(M65&gt;D77,1,0)</f>
        <v>1</v>
      </c>
      <c r="Y77" s="33">
        <f>IF(M65&gt;D77+17.9,1,0)</f>
        <v>1</v>
      </c>
      <c r="Z77" s="33">
        <f t="shared" si="109"/>
        <v>6</v>
      </c>
      <c r="AA77" s="159">
        <f t="shared" si="110"/>
        <v>3</v>
      </c>
      <c r="AB77" s="33">
        <f>IF(N65=D77,1,0)</f>
        <v>0</v>
      </c>
      <c r="AC77" s="33">
        <f>IF(N65&gt;D77,1,0)</f>
        <v>1</v>
      </c>
      <c r="AD77" s="33">
        <f>IF(N65&gt;D77+17.9,1,0)</f>
        <v>1</v>
      </c>
      <c r="AE77" s="33">
        <f t="shared" si="111"/>
        <v>6</v>
      </c>
      <c r="AF77" s="159">
        <f t="shared" si="112"/>
        <v>7</v>
      </c>
      <c r="AG77" s="33">
        <f>IF(O65=D77,1,0)</f>
        <v>0</v>
      </c>
      <c r="AH77" s="33">
        <f>IF(O65&gt;D77,1,0)</f>
        <v>1</v>
      </c>
      <c r="AI77" s="33">
        <f>IF(O65&gt;D77+17.9,1,0)</f>
        <v>0</v>
      </c>
      <c r="AJ77" s="33"/>
      <c r="AK77" s="33">
        <f t="shared" si="113"/>
        <v>5</v>
      </c>
      <c r="AL77" s="159">
        <f t="shared" si="114"/>
        <v>4</v>
      </c>
      <c r="AM77" s="2"/>
      <c r="AN77" s="2"/>
      <c r="AO77" s="31">
        <f xml:space="preserve"> IF( K65-D77&lt;0,-1,0)</f>
        <v>0</v>
      </c>
      <c r="AP77" s="31">
        <f xml:space="preserve"> IF(K65-D77&gt;17.9,C77+2,C77+1)</f>
        <v>6</v>
      </c>
      <c r="AQ77" s="31">
        <f t="shared" si="115"/>
        <v>3</v>
      </c>
      <c r="AR77" s="31"/>
      <c r="AS77" s="31"/>
      <c r="AT77" s="31">
        <f t="shared" si="116"/>
        <v>3</v>
      </c>
      <c r="AU77" s="46">
        <f t="shared" si="117"/>
        <v>3</v>
      </c>
      <c r="AV77" s="31">
        <f xml:space="preserve"> IF( M65-D77&lt;0,-1,0)</f>
        <v>0</v>
      </c>
      <c r="AW77" s="31">
        <f xml:space="preserve"> IF(M65-D77&gt;17.9,C77+2,C77+1)</f>
        <v>6</v>
      </c>
      <c r="AX77" s="31">
        <f t="shared" si="118"/>
        <v>3</v>
      </c>
      <c r="AY77" s="31">
        <f t="shared" si="119"/>
        <v>3</v>
      </c>
      <c r="AZ77" s="46">
        <f t="shared" si="120"/>
        <v>3</v>
      </c>
      <c r="BA77" s="31">
        <f xml:space="preserve"> IF( N65-D77&lt;0,-1,0)</f>
        <v>0</v>
      </c>
      <c r="BB77" s="31">
        <f xml:space="preserve"> IF(N65-D77&gt;17.9,C77+2,C77+1)</f>
        <v>6</v>
      </c>
      <c r="BC77" s="31">
        <f t="shared" si="121"/>
        <v>-1</v>
      </c>
      <c r="BD77" s="31">
        <f t="shared" si="122"/>
        <v>0</v>
      </c>
      <c r="BE77" s="46">
        <f t="shared" si="123"/>
        <v>0</v>
      </c>
      <c r="BF77" s="31">
        <f xml:space="preserve"> IF( O65-D77&lt;0,-1,0)</f>
        <v>0</v>
      </c>
      <c r="BG77" s="31">
        <f xml:space="preserve"> IF(O65-D77&gt;17.9,C77+2,C77+1)</f>
        <v>5</v>
      </c>
      <c r="BH77" s="31">
        <f t="shared" si="124"/>
        <v>2</v>
      </c>
      <c r="BI77" s="31">
        <f t="shared" si="125"/>
        <v>2</v>
      </c>
      <c r="BJ77" s="46">
        <f t="shared" si="126"/>
        <v>2</v>
      </c>
    </row>
    <row r="78" spans="2:62" x14ac:dyDescent="0.25">
      <c r="B78" s="4">
        <v>8</v>
      </c>
      <c r="C78" s="118">
        <f>'DAY 1 INPUT'!C13</f>
        <v>3</v>
      </c>
      <c r="D78" s="119">
        <f>'DAY 1 INPUT'!D13</f>
        <v>13</v>
      </c>
      <c r="E78" s="74"/>
      <c r="F78" s="120">
        <f>'DAY 1 INPUT'!N13</f>
        <v>5</v>
      </c>
      <c r="G78" s="120">
        <f>'DAY 1 INPUT'!O13</f>
        <v>5</v>
      </c>
      <c r="H78" s="120">
        <f>'DAY 1 INPUT'!P13</f>
        <v>6</v>
      </c>
      <c r="I78" s="120">
        <f>'DAY 1 INPUT'!Q13</f>
        <v>3</v>
      </c>
      <c r="J78" s="2"/>
      <c r="K78" s="6">
        <f t="shared" si="103"/>
        <v>5</v>
      </c>
      <c r="L78" s="6"/>
      <c r="M78" s="6">
        <f t="shared" si="104"/>
        <v>5</v>
      </c>
      <c r="N78" s="6">
        <f t="shared" si="105"/>
        <v>5</v>
      </c>
      <c r="O78" s="6">
        <f t="shared" si="106"/>
        <v>3</v>
      </c>
      <c r="P78" s="9"/>
      <c r="Q78" s="3">
        <f>IF(K65=D78,1,0)</f>
        <v>0</v>
      </c>
      <c r="R78" s="3">
        <f>IF(K65&gt;D78,1,0)</f>
        <v>1</v>
      </c>
      <c r="S78" s="155">
        <f>IF(K65&gt;D78+17.9,1,0)</f>
        <v>0</v>
      </c>
      <c r="T78" s="3"/>
      <c r="U78" s="3">
        <f t="shared" si="107"/>
        <v>4</v>
      </c>
      <c r="V78" s="15">
        <f t="shared" si="108"/>
        <v>4</v>
      </c>
      <c r="W78" s="3">
        <f>IF(M65=D78,1,0)</f>
        <v>0</v>
      </c>
      <c r="X78" s="3">
        <f>IF(M65&gt;D78,1,0)</f>
        <v>1</v>
      </c>
      <c r="Y78" s="155">
        <f>IF(M65&gt;D78+17.9,1,0)</f>
        <v>0</v>
      </c>
      <c r="Z78" s="3">
        <f t="shared" si="109"/>
        <v>4</v>
      </c>
      <c r="AA78" s="15">
        <f t="shared" si="110"/>
        <v>4</v>
      </c>
      <c r="AB78" s="3">
        <f>IF(N65=D78,1,0)</f>
        <v>0</v>
      </c>
      <c r="AC78" s="3">
        <f>IF(N65&gt;D78,1,0)</f>
        <v>1</v>
      </c>
      <c r="AD78" s="155">
        <f>IF(N65&gt;D78+17.9,1,0)</f>
        <v>0</v>
      </c>
      <c r="AE78" s="3">
        <f t="shared" si="111"/>
        <v>4</v>
      </c>
      <c r="AF78" s="15">
        <f t="shared" si="112"/>
        <v>5</v>
      </c>
      <c r="AG78" s="3">
        <f>IF(O65=D78,1,0)</f>
        <v>0</v>
      </c>
      <c r="AH78" s="3">
        <f>IF(O65&gt;D78,1,0)</f>
        <v>0</v>
      </c>
      <c r="AI78" s="155">
        <f>IF(O65&gt;D78+17.9,1,0)</f>
        <v>0</v>
      </c>
      <c r="AJ78" s="3"/>
      <c r="AK78" s="3">
        <f t="shared" si="113"/>
        <v>3</v>
      </c>
      <c r="AL78" s="15">
        <f t="shared" si="114"/>
        <v>3</v>
      </c>
      <c r="AM78" s="2"/>
      <c r="AN78" s="2"/>
      <c r="AO78" s="6">
        <f xml:space="preserve"> IF( K65-D78&lt;0,-1,0)</f>
        <v>0</v>
      </c>
      <c r="AP78" s="72">
        <f xml:space="preserve"> IF(K65-D78&gt;17.9,C78+2,C78+1)</f>
        <v>4</v>
      </c>
      <c r="AQ78" s="6">
        <f t="shared" si="115"/>
        <v>1</v>
      </c>
      <c r="AR78" s="6"/>
      <c r="AS78" s="6"/>
      <c r="AT78" s="72">
        <f t="shared" si="116"/>
        <v>1</v>
      </c>
      <c r="AU78" s="46">
        <f t="shared" si="117"/>
        <v>1</v>
      </c>
      <c r="AV78" s="6">
        <f xml:space="preserve"> IF( M65-D78&lt;0,-1,0)</f>
        <v>0</v>
      </c>
      <c r="AW78" s="72">
        <f xml:space="preserve"> IF(M65-D78&gt;17.9,C78+2,C78+1)</f>
        <v>4</v>
      </c>
      <c r="AX78" s="6">
        <f t="shared" si="118"/>
        <v>1</v>
      </c>
      <c r="AY78" s="6">
        <f t="shared" si="119"/>
        <v>1</v>
      </c>
      <c r="AZ78" s="46">
        <f t="shared" si="120"/>
        <v>1</v>
      </c>
      <c r="BA78" s="6">
        <f xml:space="preserve"> IF( N65-D78&lt;0,-1,0)</f>
        <v>0</v>
      </c>
      <c r="BB78" s="72">
        <f xml:space="preserve"> IF(N65-D78&gt;17.9,C78+2,C78+1)</f>
        <v>4</v>
      </c>
      <c r="BC78" s="6">
        <f t="shared" si="121"/>
        <v>0</v>
      </c>
      <c r="BD78" s="6">
        <f t="shared" si="122"/>
        <v>0</v>
      </c>
      <c r="BE78" s="46">
        <f t="shared" si="123"/>
        <v>0</v>
      </c>
      <c r="BF78" s="6">
        <f xml:space="preserve"> IF( O65-D78&lt;0,-1,0)</f>
        <v>-1</v>
      </c>
      <c r="BG78" s="72">
        <f xml:space="preserve"> IF(O65-D78&gt;17.9,C78+2,C78+1)</f>
        <v>4</v>
      </c>
      <c r="BH78" s="6">
        <f t="shared" si="124"/>
        <v>3</v>
      </c>
      <c r="BI78" s="6">
        <f t="shared" si="125"/>
        <v>2</v>
      </c>
      <c r="BJ78" s="46">
        <f t="shared" si="126"/>
        <v>2</v>
      </c>
    </row>
    <row r="79" spans="2:62" x14ac:dyDescent="0.25">
      <c r="B79" s="29">
        <v>9</v>
      </c>
      <c r="C79" s="29">
        <f>'DAY 1 INPUT'!C14</f>
        <v>4</v>
      </c>
      <c r="D79" s="30">
        <f>'DAY 1 INPUT'!D14</f>
        <v>9</v>
      </c>
      <c r="E79" s="2"/>
      <c r="F79" s="99">
        <f>'DAY 1 INPUT'!N14</f>
        <v>7</v>
      </c>
      <c r="G79" s="99">
        <f>'DAY 1 INPUT'!O14</f>
        <v>10</v>
      </c>
      <c r="H79" s="99">
        <f>'DAY 1 INPUT'!P14</f>
        <v>8</v>
      </c>
      <c r="I79" s="99">
        <f>'DAY 1 INPUT'!Q14</f>
        <v>5</v>
      </c>
      <c r="J79" s="2"/>
      <c r="K79" s="31">
        <f t="shared" si="103"/>
        <v>6</v>
      </c>
      <c r="L79" s="31"/>
      <c r="M79" s="31">
        <f t="shared" si="104"/>
        <v>6</v>
      </c>
      <c r="N79" s="31">
        <f t="shared" si="105"/>
        <v>6</v>
      </c>
      <c r="O79" s="31">
        <f t="shared" si="106"/>
        <v>5</v>
      </c>
      <c r="P79" s="9"/>
      <c r="Q79" s="33">
        <f>IF(K65=D79,1,0)</f>
        <v>0</v>
      </c>
      <c r="R79" s="33">
        <f>IF(K65&gt;D79,1,0)</f>
        <v>1</v>
      </c>
      <c r="S79" s="33">
        <f>IF(K65&gt;D79+17.9,1,0)</f>
        <v>0</v>
      </c>
      <c r="T79" s="33"/>
      <c r="U79" s="33">
        <f t="shared" si="107"/>
        <v>5</v>
      </c>
      <c r="V79" s="159">
        <f t="shared" si="108"/>
        <v>6</v>
      </c>
      <c r="W79" s="33">
        <f>IF(M65=D79,1,0)</f>
        <v>0</v>
      </c>
      <c r="X79" s="33">
        <f>IF(M65&gt;D79,1,0)</f>
        <v>1</v>
      </c>
      <c r="Y79" s="33">
        <f>IF(M65&gt;D79+17.9,1,0)</f>
        <v>1</v>
      </c>
      <c r="Z79" s="33">
        <f t="shared" si="109"/>
        <v>6</v>
      </c>
      <c r="AA79" s="159">
        <f t="shared" si="110"/>
        <v>8</v>
      </c>
      <c r="AB79" s="33">
        <f>IF(N65=D79,1,0)</f>
        <v>0</v>
      </c>
      <c r="AC79" s="33">
        <f>IF(N65&gt;D79,1,0)</f>
        <v>1</v>
      </c>
      <c r="AD79" s="33">
        <f>IF(N65&gt;D79+17.9,1,0)</f>
        <v>1</v>
      </c>
      <c r="AE79" s="33">
        <f t="shared" si="111"/>
        <v>6</v>
      </c>
      <c r="AF79" s="159">
        <f t="shared" si="112"/>
        <v>6</v>
      </c>
      <c r="AG79" s="33">
        <f>IF(O65=D79,1,0)</f>
        <v>0</v>
      </c>
      <c r="AH79" s="33">
        <f>IF(O65&gt;D79,1,0)</f>
        <v>1</v>
      </c>
      <c r="AI79" s="33">
        <f>IF(O65&gt;D79+17.9,1,0)</f>
        <v>0</v>
      </c>
      <c r="AJ79" s="33"/>
      <c r="AK79" s="33">
        <f t="shared" si="113"/>
        <v>5</v>
      </c>
      <c r="AL79" s="159">
        <f t="shared" si="114"/>
        <v>4</v>
      </c>
      <c r="AM79" s="2"/>
      <c r="AN79" s="2"/>
      <c r="AO79" s="31">
        <f xml:space="preserve"> IF( K65-D79&lt;0,-1,0)</f>
        <v>0</v>
      </c>
      <c r="AP79" s="31">
        <f xml:space="preserve"> IF(K65-D79&gt;17.9,C79+2,C79+1)</f>
        <v>5</v>
      </c>
      <c r="AQ79" s="31">
        <f t="shared" si="115"/>
        <v>0</v>
      </c>
      <c r="AR79" s="31"/>
      <c r="AS79" s="31"/>
      <c r="AT79" s="31">
        <f t="shared" si="116"/>
        <v>0</v>
      </c>
      <c r="AU79" s="46">
        <f t="shared" si="117"/>
        <v>0</v>
      </c>
      <c r="AV79" s="31">
        <f xml:space="preserve"> IF( M65-D79&lt;0,-1,0)</f>
        <v>0</v>
      </c>
      <c r="AW79" s="31">
        <f xml:space="preserve"> IF(M65-D79&gt;17.9,C79+2,C79+1)</f>
        <v>6</v>
      </c>
      <c r="AX79" s="31">
        <f t="shared" si="118"/>
        <v>-2</v>
      </c>
      <c r="AY79" s="31">
        <f t="shared" si="119"/>
        <v>0</v>
      </c>
      <c r="AZ79" s="46">
        <f t="shared" si="120"/>
        <v>0</v>
      </c>
      <c r="BA79" s="31">
        <f xml:space="preserve"> IF( N65-D79&lt;0,-1,0)</f>
        <v>0</v>
      </c>
      <c r="BB79" s="31">
        <f xml:space="preserve"> IF(N65-D79&gt;17.9,C79+2,C79+1)</f>
        <v>6</v>
      </c>
      <c r="BC79" s="31">
        <f t="shared" si="121"/>
        <v>0</v>
      </c>
      <c r="BD79" s="31">
        <f t="shared" si="122"/>
        <v>0</v>
      </c>
      <c r="BE79" s="46">
        <f t="shared" si="123"/>
        <v>0</v>
      </c>
      <c r="BF79" s="31">
        <f xml:space="preserve"> IF( O65-D79&lt;0,-1,0)</f>
        <v>0</v>
      </c>
      <c r="BG79" s="31">
        <f xml:space="preserve"> IF(O65-D79&gt;17.9,C79+2,C79+1)</f>
        <v>5</v>
      </c>
      <c r="BH79" s="31">
        <f t="shared" si="124"/>
        <v>2</v>
      </c>
      <c r="BI79" s="31">
        <f t="shared" si="125"/>
        <v>2</v>
      </c>
      <c r="BJ79" s="46">
        <f t="shared" si="126"/>
        <v>2</v>
      </c>
    </row>
    <row r="80" spans="2:62" x14ac:dyDescent="0.25">
      <c r="B80" s="4" t="s">
        <v>1</v>
      </c>
      <c r="C80" s="4">
        <f>SUM(C71:C79)</f>
        <v>35</v>
      </c>
      <c r="D80" s="4"/>
      <c r="E80" s="2"/>
      <c r="F80" s="6">
        <f>SUM(F71:F79)</f>
        <v>55</v>
      </c>
      <c r="G80" s="6">
        <f>SUM(G71:G79)</f>
        <v>64</v>
      </c>
      <c r="H80" s="6">
        <f>SUM(H71:H79)</f>
        <v>61</v>
      </c>
      <c r="I80" s="6">
        <f>SUM(I71:I79)</f>
        <v>47</v>
      </c>
      <c r="J80" s="2"/>
      <c r="K80" s="6">
        <f>SUM(K71:K79)</f>
        <v>49</v>
      </c>
      <c r="L80" s="6"/>
      <c r="M80" s="6">
        <f>SUM(M71:M79)</f>
        <v>51</v>
      </c>
      <c r="N80" s="6">
        <f>SUM(N71:N79)</f>
        <v>52</v>
      </c>
      <c r="O80" s="6">
        <f>SUM(O71:O79)</f>
        <v>42</v>
      </c>
      <c r="P80" s="9"/>
      <c r="Q80" s="3" t="s">
        <v>8</v>
      </c>
      <c r="R80" s="3" t="s">
        <v>27</v>
      </c>
      <c r="S80" s="3"/>
      <c r="T80" s="3"/>
      <c r="U80" s="3" t="s">
        <v>8</v>
      </c>
      <c r="V80" s="15">
        <f>SUM(V71:V79)</f>
        <v>45</v>
      </c>
      <c r="W80" s="3" t="s">
        <v>8</v>
      </c>
      <c r="X80" s="3" t="s">
        <v>27</v>
      </c>
      <c r="Y80" s="3"/>
      <c r="Z80" s="3" t="s">
        <v>8</v>
      </c>
      <c r="AA80" s="15">
        <f>SUM(AA71:AA79)</f>
        <v>50</v>
      </c>
      <c r="AB80" s="3" t="s">
        <v>8</v>
      </c>
      <c r="AC80" s="3" t="s">
        <v>27</v>
      </c>
      <c r="AD80" s="3"/>
      <c r="AE80" s="3" t="s">
        <v>8</v>
      </c>
      <c r="AF80" s="15">
        <f>SUM(AF71:AF79)</f>
        <v>47</v>
      </c>
      <c r="AG80" s="3" t="s">
        <v>8</v>
      </c>
      <c r="AH80" s="3" t="s">
        <v>27</v>
      </c>
      <c r="AI80" s="3"/>
      <c r="AJ80" s="3"/>
      <c r="AK80" s="3" t="s">
        <v>8</v>
      </c>
      <c r="AL80" s="15">
        <f>SUM(AL71:AL79)</f>
        <v>42</v>
      </c>
      <c r="AM80" s="2"/>
      <c r="AN80" s="2"/>
      <c r="AO80" s="6" t="s">
        <v>8</v>
      </c>
      <c r="AP80" s="6" t="s">
        <v>8</v>
      </c>
      <c r="AQ80" s="6"/>
      <c r="AR80" s="6"/>
      <c r="AS80" s="6"/>
      <c r="AT80" s="6">
        <f>SUM(AT71:AT79)</f>
        <v>11</v>
      </c>
      <c r="AU80" s="47">
        <f>SUM(AU71:AU79)</f>
        <v>11</v>
      </c>
      <c r="AV80" s="6" t="s">
        <v>8</v>
      </c>
      <c r="AW80" s="6" t="s">
        <v>8</v>
      </c>
      <c r="AX80" s="6"/>
      <c r="AY80" s="6">
        <f>SUM(AY71:AY79)</f>
        <v>10</v>
      </c>
      <c r="AZ80" s="47">
        <f>SUM(AZ71:AZ79)</f>
        <v>10</v>
      </c>
      <c r="BA80" s="6" t="s">
        <v>8</v>
      </c>
      <c r="BB80" s="6" t="s">
        <v>8</v>
      </c>
      <c r="BC80" s="6"/>
      <c r="BD80" s="6">
        <f>SUM(BD71:BD79)</f>
        <v>8</v>
      </c>
      <c r="BE80" s="47">
        <f>SUM(BE71:BE79)</f>
        <v>8</v>
      </c>
      <c r="BF80" s="6" t="s">
        <v>8</v>
      </c>
      <c r="BG80" s="6" t="s">
        <v>8</v>
      </c>
      <c r="BH80" s="6"/>
      <c r="BI80" s="6">
        <f>SUM(BI71:BI79)</f>
        <v>15</v>
      </c>
      <c r="BJ80" s="47">
        <f>SUM(BJ71:BJ79)</f>
        <v>15</v>
      </c>
    </row>
    <row r="81" spans="2:62" x14ac:dyDescent="0.25">
      <c r="B81" s="29">
        <v>10</v>
      </c>
      <c r="C81" s="29">
        <f>'DAY 1 INPUT'!C16</f>
        <v>4</v>
      </c>
      <c r="D81" s="30">
        <f>'DAY 1 INPUT'!D16</f>
        <v>12</v>
      </c>
      <c r="E81" s="2"/>
      <c r="F81" s="99">
        <f>'DAY 1 INPUT'!N16</f>
        <v>6</v>
      </c>
      <c r="G81" s="99">
        <f>'DAY 1 INPUT'!O16</f>
        <v>7</v>
      </c>
      <c r="H81" s="99">
        <f>'DAY 1 INPUT'!P16</f>
        <v>8</v>
      </c>
      <c r="I81" s="99">
        <f>'DAY 1 INPUT'!Q16</f>
        <v>5</v>
      </c>
      <c r="J81" s="2"/>
      <c r="K81" s="31">
        <f t="shared" ref="K81:K89" si="127">IF(F81-C81 &gt;2,C81+2,F81)</f>
        <v>6</v>
      </c>
      <c r="L81" s="31"/>
      <c r="M81" s="31">
        <f t="shared" ref="M81:M89" si="128">IF(G81-C81 &gt;2,C81+2,G81)</f>
        <v>6</v>
      </c>
      <c r="N81" s="31">
        <f t="shared" ref="N81:N89" si="129">IF(H81-C81 &gt;2,C81+2,H81)</f>
        <v>6</v>
      </c>
      <c r="O81" s="31">
        <f t="shared" ref="O81:O89" si="130">IF(I81-C81 &gt;2,C81+2,I81)</f>
        <v>5</v>
      </c>
      <c r="P81" s="9"/>
      <c r="Q81" s="33">
        <f>IF(K65=D81,1,0)</f>
        <v>0</v>
      </c>
      <c r="R81" s="33">
        <f>IF(K65&gt;D81,1,0)</f>
        <v>1</v>
      </c>
      <c r="S81" s="33">
        <f>IF(K65&gt;D81+17.9,1,0)</f>
        <v>0</v>
      </c>
      <c r="T81" s="33"/>
      <c r="U81" s="33">
        <f t="shared" ref="U81:U89" si="131">SUM(Q81:S81)+C81</f>
        <v>5</v>
      </c>
      <c r="V81" s="159">
        <f t="shared" ref="V81:V89" si="132">(F81-U81)+C81</f>
        <v>5</v>
      </c>
      <c r="W81" s="33">
        <f>IF(M65=D81,1,0)</f>
        <v>0</v>
      </c>
      <c r="X81" s="33">
        <f>IF(M65&gt;D81,1,0)</f>
        <v>1</v>
      </c>
      <c r="Y81" s="33">
        <f>IF(M65&gt;D81+17.9,1,0)</f>
        <v>0</v>
      </c>
      <c r="Z81" s="33">
        <f t="shared" ref="Z81:Z89" si="133">SUM(W81:Y81)+C81</f>
        <v>5</v>
      </c>
      <c r="AA81" s="159">
        <f t="shared" ref="AA81:AA89" si="134">(G81-Z81)+C81</f>
        <v>6</v>
      </c>
      <c r="AB81" s="33">
        <f>IF(N65=D81,1,0)</f>
        <v>0</v>
      </c>
      <c r="AC81" s="33">
        <f>IF(N65&gt;D81,1,0)</f>
        <v>1</v>
      </c>
      <c r="AD81" s="33">
        <f>IF(N65&gt;D81+17.9,1,0)</f>
        <v>0</v>
      </c>
      <c r="AE81" s="33">
        <f t="shared" ref="AE81:AE89" si="135">SUM(AB81:AD81)+C81</f>
        <v>5</v>
      </c>
      <c r="AF81" s="159">
        <f t="shared" ref="AF81:AF89" si="136">(H81-AE81)+C81</f>
        <v>7</v>
      </c>
      <c r="AG81" s="33">
        <f>IF(O65=D81,1,0)</f>
        <v>0</v>
      </c>
      <c r="AH81" s="33">
        <f>IF(O65&gt;D81,1,0)</f>
        <v>0</v>
      </c>
      <c r="AI81" s="33">
        <f>IF(O65&gt;D81+17.9,1,0)</f>
        <v>0</v>
      </c>
      <c r="AJ81" s="33"/>
      <c r="AK81" s="33">
        <f t="shared" ref="AK81:AK89" si="137">SUM(AG81:AI81)+C81</f>
        <v>4</v>
      </c>
      <c r="AL81" s="159">
        <f t="shared" ref="AL81:AL89" si="138">(I81-AK81)+C81</f>
        <v>5</v>
      </c>
      <c r="AM81" s="2"/>
      <c r="AN81" s="2"/>
      <c r="AO81" s="31">
        <f xml:space="preserve"> IF( K65-D81&lt;0,-1,0)</f>
        <v>0</v>
      </c>
      <c r="AP81" s="31">
        <f xml:space="preserve"> IF(K65-D81&gt;17.9,C81+2,C81+1)</f>
        <v>5</v>
      </c>
      <c r="AQ81" s="31">
        <f t="shared" ref="AQ81:AQ89" si="139">(AP81+2)-F81</f>
        <v>1</v>
      </c>
      <c r="AR81" s="31"/>
      <c r="AS81" s="31"/>
      <c r="AT81" s="31">
        <f t="shared" ref="AT81:AT89" si="140" xml:space="preserve"> IF(AQ81&lt;0, 0, AQ81+AO81)</f>
        <v>1</v>
      </c>
      <c r="AU81" s="46">
        <f t="shared" ref="AU81:AU89" si="141">IF(AT81&lt;0,0,AT81)</f>
        <v>1</v>
      </c>
      <c r="AV81" s="31">
        <f xml:space="preserve"> IF( M65-D81&lt;0,-1,0)</f>
        <v>0</v>
      </c>
      <c r="AW81" s="31">
        <f xml:space="preserve"> IF(M65-D81&gt;17.9,C81+2,C81+1)</f>
        <v>5</v>
      </c>
      <c r="AX81" s="31">
        <f t="shared" ref="AX81:AX89" si="142">(AW81+2)-G81</f>
        <v>0</v>
      </c>
      <c r="AY81" s="31">
        <f t="shared" ref="AY81:AY89" si="143" xml:space="preserve"> IF(AX81&lt;0, 0, AX81+AV81)</f>
        <v>0</v>
      </c>
      <c r="AZ81" s="46">
        <f t="shared" ref="AZ81:AZ89" si="144">IF(AY81&lt;0,0,AY81)</f>
        <v>0</v>
      </c>
      <c r="BA81" s="31">
        <f xml:space="preserve"> IF( N65-D81&lt;0,-1,0)</f>
        <v>0</v>
      </c>
      <c r="BB81" s="31">
        <f xml:space="preserve"> IF(N65-D81&gt;17.9,C81+2,C81+1)</f>
        <v>5</v>
      </c>
      <c r="BC81" s="31">
        <f t="shared" ref="BC81:BC89" si="145">(BB81+2)-H81</f>
        <v>-1</v>
      </c>
      <c r="BD81" s="31">
        <f t="shared" ref="BD81:BD89" si="146">IF(BC81&lt;0,0,BC81+BA81)</f>
        <v>0</v>
      </c>
      <c r="BE81" s="46">
        <f t="shared" ref="BE81:BE89" si="147">IF(BD81&lt;0,0,BD81)</f>
        <v>0</v>
      </c>
      <c r="BF81" s="31">
        <f xml:space="preserve"> IF( O65-D81&lt;0,-1,0)</f>
        <v>-1</v>
      </c>
      <c r="BG81" s="31">
        <f xml:space="preserve"> IF(O65-D81&gt;17.9,C81+2,C81+1)</f>
        <v>5</v>
      </c>
      <c r="BH81" s="31">
        <f t="shared" ref="BH81:BH89" si="148">(BG81+2)-I81</f>
        <v>2</v>
      </c>
      <c r="BI81" s="31">
        <f t="shared" ref="BI81:BI89" si="149" xml:space="preserve"> IF(BH81&lt;0, 0, BH81+BF81)</f>
        <v>1</v>
      </c>
      <c r="BJ81" s="46">
        <f t="shared" ref="BJ81:BJ89" si="150">IF(BI81&lt;0,0,BI81)</f>
        <v>1</v>
      </c>
    </row>
    <row r="82" spans="2:62" x14ac:dyDescent="0.25">
      <c r="B82" s="4">
        <v>11</v>
      </c>
      <c r="C82" s="118">
        <f>'DAY 1 INPUT'!C17</f>
        <v>5</v>
      </c>
      <c r="D82" s="119">
        <f>'DAY 1 INPUT'!D17</f>
        <v>8</v>
      </c>
      <c r="E82" s="74"/>
      <c r="F82" s="120">
        <f>'DAY 1 INPUT'!N17</f>
        <v>5</v>
      </c>
      <c r="G82" s="120">
        <f>'DAY 1 INPUT'!O17</f>
        <v>7</v>
      </c>
      <c r="H82" s="120">
        <f>'DAY 1 INPUT'!P17</f>
        <v>9</v>
      </c>
      <c r="I82" s="120">
        <f>'DAY 1 INPUT'!Q17</f>
        <v>4</v>
      </c>
      <c r="J82" s="2"/>
      <c r="K82" s="6">
        <f t="shared" si="127"/>
        <v>5</v>
      </c>
      <c r="L82" s="6"/>
      <c r="M82" s="6">
        <f t="shared" si="128"/>
        <v>7</v>
      </c>
      <c r="N82" s="6">
        <f t="shared" si="129"/>
        <v>7</v>
      </c>
      <c r="O82" s="6">
        <f t="shared" si="130"/>
        <v>4</v>
      </c>
      <c r="P82" s="9"/>
      <c r="Q82" s="3">
        <f>IF(K65=D82,1,0)</f>
        <v>0</v>
      </c>
      <c r="R82" s="3">
        <f>IF(K65&gt;D82,1,0)</f>
        <v>1</v>
      </c>
      <c r="S82" s="155">
        <f>IF(K65&gt;D82+17.9,1,0)</f>
        <v>0</v>
      </c>
      <c r="T82" s="3"/>
      <c r="U82" s="3">
        <f t="shared" si="131"/>
        <v>6</v>
      </c>
      <c r="V82" s="15">
        <f t="shared" si="132"/>
        <v>4</v>
      </c>
      <c r="W82" s="3">
        <f>IF(M65=D82,1,0)</f>
        <v>0</v>
      </c>
      <c r="X82" s="3">
        <f>IF(M65&gt;D82,1,0)</f>
        <v>1</v>
      </c>
      <c r="Y82" s="155">
        <f>IF(M65&gt;D82+17.9,1,0)</f>
        <v>1</v>
      </c>
      <c r="Z82" s="3">
        <f t="shared" si="133"/>
        <v>7</v>
      </c>
      <c r="AA82" s="15">
        <f t="shared" si="134"/>
        <v>5</v>
      </c>
      <c r="AB82" s="3">
        <f>IF(N65=D82,1,0)</f>
        <v>0</v>
      </c>
      <c r="AC82" s="3">
        <f>IF(N65&gt;D82,1,0)</f>
        <v>1</v>
      </c>
      <c r="AD82" s="155">
        <f>IF(N65&gt;D82+17.9,1,0)</f>
        <v>1</v>
      </c>
      <c r="AE82" s="3">
        <f t="shared" si="135"/>
        <v>7</v>
      </c>
      <c r="AF82" s="15">
        <f t="shared" si="136"/>
        <v>7</v>
      </c>
      <c r="AG82" s="3">
        <f>IF(O65=D82,1,0)</f>
        <v>0</v>
      </c>
      <c r="AH82" s="3">
        <f>IF(O65&gt;D82,1,0)</f>
        <v>1</v>
      </c>
      <c r="AI82" s="155">
        <f>IF(O65&gt;D82+17.9,1,0)</f>
        <v>0</v>
      </c>
      <c r="AJ82" s="3"/>
      <c r="AK82" s="3">
        <f t="shared" si="137"/>
        <v>6</v>
      </c>
      <c r="AL82" s="15">
        <f t="shared" si="138"/>
        <v>3</v>
      </c>
      <c r="AM82" s="2"/>
      <c r="AN82" s="2"/>
      <c r="AO82" s="6">
        <f xml:space="preserve"> IF( K65-D82&lt;0,-1,0)</f>
        <v>0</v>
      </c>
      <c r="AP82" s="72">
        <f xml:space="preserve"> IF(K65-D82&gt;17.9,C82+2,C82+1)</f>
        <v>6</v>
      </c>
      <c r="AQ82" s="6">
        <f t="shared" si="139"/>
        <v>3</v>
      </c>
      <c r="AR82" s="6"/>
      <c r="AS82" s="6"/>
      <c r="AT82" s="72">
        <f t="shared" si="140"/>
        <v>3</v>
      </c>
      <c r="AU82" s="46">
        <f t="shared" si="141"/>
        <v>3</v>
      </c>
      <c r="AV82" s="6">
        <f xml:space="preserve"> IF( M65-D82&lt;0,-1,0)</f>
        <v>0</v>
      </c>
      <c r="AW82" s="72">
        <f xml:space="preserve"> IF(M65-D82&gt;17.9,C82+2,C82+1)</f>
        <v>7</v>
      </c>
      <c r="AX82" s="6">
        <f t="shared" si="142"/>
        <v>2</v>
      </c>
      <c r="AY82" s="6">
        <f t="shared" si="143"/>
        <v>2</v>
      </c>
      <c r="AZ82" s="46">
        <f t="shared" si="144"/>
        <v>2</v>
      </c>
      <c r="BA82" s="6">
        <f xml:space="preserve"> IF( N65-D82&lt;0,-1,0)</f>
        <v>0</v>
      </c>
      <c r="BB82" s="72">
        <f xml:space="preserve"> IF(N65-D82&gt;17.9,C82+2,C82+1)</f>
        <v>7</v>
      </c>
      <c r="BC82" s="6">
        <f t="shared" si="145"/>
        <v>0</v>
      </c>
      <c r="BD82" s="6">
        <f t="shared" si="146"/>
        <v>0</v>
      </c>
      <c r="BE82" s="46">
        <f t="shared" si="147"/>
        <v>0</v>
      </c>
      <c r="BF82" s="6">
        <f xml:space="preserve"> IF( O65-D82&lt;0,-1,0)</f>
        <v>0</v>
      </c>
      <c r="BG82" s="72">
        <f xml:space="preserve"> IF(O65-D82&gt;17.9,C82+2,C82+1)</f>
        <v>6</v>
      </c>
      <c r="BH82" s="6">
        <f t="shared" si="148"/>
        <v>4</v>
      </c>
      <c r="BI82" s="6">
        <f t="shared" si="149"/>
        <v>4</v>
      </c>
      <c r="BJ82" s="46">
        <f t="shared" si="150"/>
        <v>4</v>
      </c>
    </row>
    <row r="83" spans="2:62" x14ac:dyDescent="0.25">
      <c r="B83" s="29">
        <v>12</v>
      </c>
      <c r="C83" s="29">
        <f>'DAY 1 INPUT'!C18</f>
        <v>3</v>
      </c>
      <c r="D83" s="30">
        <f>'DAY 1 INPUT'!D18</f>
        <v>18</v>
      </c>
      <c r="E83" s="2"/>
      <c r="F83" s="99">
        <f>'DAY 1 INPUT'!N18</f>
        <v>3</v>
      </c>
      <c r="G83" s="99">
        <f>'DAY 1 INPUT'!O18</f>
        <v>3</v>
      </c>
      <c r="H83" s="99">
        <f>'DAY 1 INPUT'!P18</f>
        <v>4</v>
      </c>
      <c r="I83" s="99">
        <f>'DAY 1 INPUT'!Q18</f>
        <v>6</v>
      </c>
      <c r="J83" s="2"/>
      <c r="K83" s="31">
        <f t="shared" si="127"/>
        <v>3</v>
      </c>
      <c r="L83" s="31"/>
      <c r="M83" s="31">
        <f t="shared" si="128"/>
        <v>3</v>
      </c>
      <c r="N83" s="31">
        <f t="shared" si="129"/>
        <v>4</v>
      </c>
      <c r="O83" s="31">
        <f t="shared" si="130"/>
        <v>5</v>
      </c>
      <c r="P83" s="9"/>
      <c r="Q83" s="33">
        <f>IF(K65=D83,1,0)</f>
        <v>0</v>
      </c>
      <c r="R83" s="33">
        <f>IF(K65&gt;D83,1,0)</f>
        <v>1</v>
      </c>
      <c r="S83" s="33">
        <f>IF(K65&gt;D83+17.9,1,0)</f>
        <v>0</v>
      </c>
      <c r="T83" s="33"/>
      <c r="U83" s="33">
        <f t="shared" si="131"/>
        <v>4</v>
      </c>
      <c r="V83" s="159">
        <f t="shared" si="132"/>
        <v>2</v>
      </c>
      <c r="W83" s="33">
        <f>IF(M65=D83,1,0)</f>
        <v>0</v>
      </c>
      <c r="X83" s="33">
        <f>IF(M65&gt;D83,1,0)</f>
        <v>1</v>
      </c>
      <c r="Y83" s="33">
        <f>IF(M65&gt;D83+17.9,1,0)</f>
        <v>0</v>
      </c>
      <c r="Z83" s="33">
        <f t="shared" si="133"/>
        <v>4</v>
      </c>
      <c r="AA83" s="159">
        <f t="shared" si="134"/>
        <v>2</v>
      </c>
      <c r="AB83" s="33">
        <f>IF(N65=D83,1,0)</f>
        <v>0</v>
      </c>
      <c r="AC83" s="33">
        <f>IF(N65&gt;D83,1,0)</f>
        <v>1</v>
      </c>
      <c r="AD83" s="33">
        <f>IF(N65&gt;D83+17.9,1,0)</f>
        <v>0</v>
      </c>
      <c r="AE83" s="33">
        <f t="shared" si="135"/>
        <v>4</v>
      </c>
      <c r="AF83" s="159">
        <f t="shared" si="136"/>
        <v>3</v>
      </c>
      <c r="AG83" s="33">
        <f>IF(O65=D83,1,0)</f>
        <v>0</v>
      </c>
      <c r="AH83" s="33">
        <f>IF(O65&gt;D83,1,0)</f>
        <v>0</v>
      </c>
      <c r="AI83" s="33">
        <f>IF(O65&gt;D83+17.9,1,0)</f>
        <v>0</v>
      </c>
      <c r="AJ83" s="33"/>
      <c r="AK83" s="33">
        <f t="shared" si="137"/>
        <v>3</v>
      </c>
      <c r="AL83" s="159">
        <f t="shared" si="138"/>
        <v>6</v>
      </c>
      <c r="AM83" s="2" t="s">
        <v>8</v>
      </c>
      <c r="AN83" s="2"/>
      <c r="AO83" s="31">
        <f xml:space="preserve"> IF( K65-D83&lt;0,-1,0)</f>
        <v>0</v>
      </c>
      <c r="AP83" s="31">
        <f xml:space="preserve"> IF(K65-D83&gt;17.9,C83+2,C83+1)</f>
        <v>4</v>
      </c>
      <c r="AQ83" s="31">
        <f t="shared" si="139"/>
        <v>3</v>
      </c>
      <c r="AR83" s="31"/>
      <c r="AS83" s="31"/>
      <c r="AT83" s="31">
        <f t="shared" si="140"/>
        <v>3</v>
      </c>
      <c r="AU83" s="46">
        <f t="shared" si="141"/>
        <v>3</v>
      </c>
      <c r="AV83" s="31">
        <f xml:space="preserve"> IF( M65-D83&lt;0,-1,0)</f>
        <v>0</v>
      </c>
      <c r="AW83" s="31">
        <f xml:space="preserve"> IF(M65-D83&gt;17.9,C83+2,C83+1)</f>
        <v>4</v>
      </c>
      <c r="AX83" s="31">
        <f t="shared" si="142"/>
        <v>3</v>
      </c>
      <c r="AY83" s="31">
        <f t="shared" si="143"/>
        <v>3</v>
      </c>
      <c r="AZ83" s="46">
        <f t="shared" si="144"/>
        <v>3</v>
      </c>
      <c r="BA83" s="31">
        <f xml:space="preserve"> IF( N65-D83&lt;0,-1,0)</f>
        <v>0</v>
      </c>
      <c r="BB83" s="31">
        <f xml:space="preserve"> IF(N65-D83&gt;17.9,C83+2,C83+1)</f>
        <v>4</v>
      </c>
      <c r="BC83" s="31">
        <f t="shared" si="145"/>
        <v>2</v>
      </c>
      <c r="BD83" s="31">
        <f t="shared" si="146"/>
        <v>2</v>
      </c>
      <c r="BE83" s="46">
        <f t="shared" si="147"/>
        <v>2</v>
      </c>
      <c r="BF83" s="31">
        <f xml:space="preserve"> IF( O65-D83&lt;0,-1,0)</f>
        <v>-1</v>
      </c>
      <c r="BG83" s="31">
        <f xml:space="preserve"> IF(O65-D83&gt;17.9,C83+2,C83+1)</f>
        <v>4</v>
      </c>
      <c r="BH83" s="31">
        <f t="shared" si="148"/>
        <v>0</v>
      </c>
      <c r="BI83" s="31">
        <f t="shared" si="149"/>
        <v>-1</v>
      </c>
      <c r="BJ83" s="46">
        <f t="shared" si="150"/>
        <v>0</v>
      </c>
    </row>
    <row r="84" spans="2:62" x14ac:dyDescent="0.25">
      <c r="B84" s="14">
        <v>13</v>
      </c>
      <c r="C84" s="118">
        <f>'DAY 1 INPUT'!C19</f>
        <v>4</v>
      </c>
      <c r="D84" s="119">
        <f>'DAY 1 INPUT'!D19</f>
        <v>4</v>
      </c>
      <c r="E84" s="121"/>
      <c r="F84" s="120">
        <f>'DAY 1 INPUT'!N19</f>
        <v>5</v>
      </c>
      <c r="G84" s="120">
        <f>'DAY 1 INPUT'!O19</f>
        <v>6</v>
      </c>
      <c r="H84" s="120">
        <f>'DAY 1 INPUT'!P19</f>
        <v>7</v>
      </c>
      <c r="I84" s="120">
        <f>'DAY 1 INPUT'!Q19</f>
        <v>5</v>
      </c>
      <c r="J84" s="2"/>
      <c r="K84" s="6">
        <f t="shared" si="127"/>
        <v>5</v>
      </c>
      <c r="L84" s="6"/>
      <c r="M84" s="6">
        <f t="shared" si="128"/>
        <v>6</v>
      </c>
      <c r="N84" s="6">
        <f t="shared" si="129"/>
        <v>6</v>
      </c>
      <c r="O84" s="6">
        <f t="shared" si="130"/>
        <v>5</v>
      </c>
      <c r="P84" s="9"/>
      <c r="Q84" s="3">
        <f>IF(K65=D84,1,0)</f>
        <v>0</v>
      </c>
      <c r="R84" s="3">
        <f>IF(K65&gt;D84,1,0)</f>
        <v>1</v>
      </c>
      <c r="S84" s="155">
        <f>IF(K65&gt;D84+17.9,1,0)</f>
        <v>0</v>
      </c>
      <c r="T84" s="3"/>
      <c r="U84" s="3">
        <f t="shared" si="131"/>
        <v>5</v>
      </c>
      <c r="V84" s="15">
        <f t="shared" si="132"/>
        <v>4</v>
      </c>
      <c r="W84" s="3">
        <f>IF(M65=D84,1,0)</f>
        <v>0</v>
      </c>
      <c r="X84" s="3">
        <f>IF(M65&gt;D84,1,0)</f>
        <v>1</v>
      </c>
      <c r="Y84" s="155">
        <f>IF(M65&gt;D84+17.9,1,0)</f>
        <v>1</v>
      </c>
      <c r="Z84" s="3">
        <f t="shared" si="133"/>
        <v>6</v>
      </c>
      <c r="AA84" s="15">
        <f t="shared" si="134"/>
        <v>4</v>
      </c>
      <c r="AB84" s="3">
        <f>IF(N65=D84,1,0)</f>
        <v>0</v>
      </c>
      <c r="AC84" s="3">
        <f>IF(N65&gt;D84,1,0)</f>
        <v>1</v>
      </c>
      <c r="AD84" s="155">
        <f>IF(N65&gt;D84+17.9,1,0)</f>
        <v>1</v>
      </c>
      <c r="AE84" s="3">
        <f t="shared" si="135"/>
        <v>6</v>
      </c>
      <c r="AF84" s="15">
        <f t="shared" si="136"/>
        <v>5</v>
      </c>
      <c r="AG84" s="3">
        <f>IF(O65=D84,1,0)</f>
        <v>0</v>
      </c>
      <c r="AH84" s="3">
        <f>IF(O65&gt;D84,1,0)</f>
        <v>1</v>
      </c>
      <c r="AI84" s="155">
        <f>IF(O65&gt;D84+17.9,1,0)</f>
        <v>0</v>
      </c>
      <c r="AJ84" s="3"/>
      <c r="AK84" s="3">
        <f t="shared" si="137"/>
        <v>5</v>
      </c>
      <c r="AL84" s="15">
        <f t="shared" si="138"/>
        <v>4</v>
      </c>
      <c r="AM84" s="2"/>
      <c r="AN84" s="2"/>
      <c r="AO84" s="6">
        <f xml:space="preserve"> IF( K65-D84&lt;0,-1,0)</f>
        <v>0</v>
      </c>
      <c r="AP84" s="72">
        <f xml:space="preserve"> IF(K65-D84&gt;17.9,C84+2,C84+1)</f>
        <v>5</v>
      </c>
      <c r="AQ84" s="6">
        <f t="shared" si="139"/>
        <v>2</v>
      </c>
      <c r="AR84" s="6"/>
      <c r="AS84" s="6"/>
      <c r="AT84" s="72">
        <f t="shared" si="140"/>
        <v>2</v>
      </c>
      <c r="AU84" s="46">
        <f t="shared" si="141"/>
        <v>2</v>
      </c>
      <c r="AV84" s="6">
        <f xml:space="preserve"> IF( M65-D84&lt;0,-1,0)</f>
        <v>0</v>
      </c>
      <c r="AW84" s="72">
        <f xml:space="preserve"> IF(M65-D84&gt;17.9,C84+2,C84+1)</f>
        <v>6</v>
      </c>
      <c r="AX84" s="6">
        <f t="shared" si="142"/>
        <v>2</v>
      </c>
      <c r="AY84" s="6">
        <f t="shared" si="143"/>
        <v>2</v>
      </c>
      <c r="AZ84" s="46">
        <f t="shared" si="144"/>
        <v>2</v>
      </c>
      <c r="BA84" s="6">
        <f xml:space="preserve"> IF( N65-D84&lt;0,-1,0)</f>
        <v>0</v>
      </c>
      <c r="BB84" s="72">
        <f xml:space="preserve"> IF(N65-D84&gt;17.9,C84+2,C84+1)</f>
        <v>6</v>
      </c>
      <c r="BC84" s="6">
        <f t="shared" si="145"/>
        <v>1</v>
      </c>
      <c r="BD84" s="6">
        <f t="shared" si="146"/>
        <v>1</v>
      </c>
      <c r="BE84" s="46">
        <f t="shared" si="147"/>
        <v>1</v>
      </c>
      <c r="BF84" s="6">
        <f xml:space="preserve"> IF( O65-D84&lt;0,-1,0)</f>
        <v>0</v>
      </c>
      <c r="BG84" s="72">
        <f xml:space="preserve"> IF(O65-D84&gt;17.9,C84+2,C84+1)</f>
        <v>5</v>
      </c>
      <c r="BH84" s="6">
        <f t="shared" si="148"/>
        <v>2</v>
      </c>
      <c r="BI84" s="6">
        <f t="shared" si="149"/>
        <v>2</v>
      </c>
      <c r="BJ84" s="46">
        <f t="shared" si="150"/>
        <v>2</v>
      </c>
    </row>
    <row r="85" spans="2:62" x14ac:dyDescent="0.25">
      <c r="B85" s="29">
        <v>14</v>
      </c>
      <c r="C85" s="29">
        <f>'DAY 1 INPUT'!C20</f>
        <v>4</v>
      </c>
      <c r="D85" s="30">
        <f>'DAY 1 INPUT'!D20</f>
        <v>2</v>
      </c>
      <c r="E85" s="2"/>
      <c r="F85" s="99">
        <f>'DAY 1 INPUT'!N20</f>
        <v>5</v>
      </c>
      <c r="G85" s="99">
        <f>'DAY 1 INPUT'!O20</f>
        <v>8</v>
      </c>
      <c r="H85" s="99">
        <f>'DAY 1 INPUT'!P20</f>
        <v>6</v>
      </c>
      <c r="I85" s="99">
        <f>'DAY 1 INPUT'!Q20</f>
        <v>4</v>
      </c>
      <c r="J85" s="2"/>
      <c r="K85" s="31">
        <f t="shared" si="127"/>
        <v>5</v>
      </c>
      <c r="L85" s="31"/>
      <c r="M85" s="31">
        <f t="shared" si="128"/>
        <v>6</v>
      </c>
      <c r="N85" s="31">
        <f t="shared" si="129"/>
        <v>6</v>
      </c>
      <c r="O85" s="31">
        <f t="shared" si="130"/>
        <v>4</v>
      </c>
      <c r="P85" s="9"/>
      <c r="Q85" s="33">
        <f>IF(K65=D85,1,0)</f>
        <v>0</v>
      </c>
      <c r="R85" s="33">
        <f>IF(K65&gt;D85,1,0)</f>
        <v>1</v>
      </c>
      <c r="S85" s="33">
        <f>IF(K65&gt;D85+17.9,1,0)</f>
        <v>1</v>
      </c>
      <c r="T85" s="33"/>
      <c r="U85" s="33">
        <f t="shared" si="131"/>
        <v>6</v>
      </c>
      <c r="V85" s="159">
        <f t="shared" si="132"/>
        <v>3</v>
      </c>
      <c r="W85" s="33">
        <f>IF(M65=D85,1,0)</f>
        <v>0</v>
      </c>
      <c r="X85" s="33">
        <f>IF(M65&gt;D85,1,0)</f>
        <v>1</v>
      </c>
      <c r="Y85" s="33">
        <f>IF(M65&gt;D85+17.9,1,0)</f>
        <v>1</v>
      </c>
      <c r="Z85" s="33">
        <f t="shared" si="133"/>
        <v>6</v>
      </c>
      <c r="AA85" s="159">
        <f t="shared" si="134"/>
        <v>6</v>
      </c>
      <c r="AB85" s="33">
        <f>IF(N65=D85,1,0)</f>
        <v>0</v>
      </c>
      <c r="AC85" s="33">
        <f>IF(N65&gt;D85,1,0)</f>
        <v>1</v>
      </c>
      <c r="AD85" s="33">
        <f>IF(N65&gt;D85+17.9,1,0)</f>
        <v>1</v>
      </c>
      <c r="AE85" s="33">
        <f t="shared" si="135"/>
        <v>6</v>
      </c>
      <c r="AF85" s="159">
        <f t="shared" si="136"/>
        <v>4</v>
      </c>
      <c r="AG85" s="33">
        <f>IF(O65=D85,1,0)</f>
        <v>0</v>
      </c>
      <c r="AH85" s="33">
        <f>IF(O65&gt;D85,1,0)</f>
        <v>1</v>
      </c>
      <c r="AI85" s="33">
        <f>IF(O65&gt;D85+17.9,1,0)</f>
        <v>0</v>
      </c>
      <c r="AJ85" s="33"/>
      <c r="AK85" s="33">
        <f t="shared" si="137"/>
        <v>5</v>
      </c>
      <c r="AL85" s="159">
        <f t="shared" si="138"/>
        <v>3</v>
      </c>
      <c r="AM85" s="2"/>
      <c r="AN85" s="2"/>
      <c r="AO85" s="31">
        <f xml:space="preserve"> IF( K65-D85&lt;0,-1,0)</f>
        <v>0</v>
      </c>
      <c r="AP85" s="31">
        <f xml:space="preserve"> IF(K65-D85&gt;17.9,C85+2,C85+1)</f>
        <v>6</v>
      </c>
      <c r="AQ85" s="31">
        <f t="shared" si="139"/>
        <v>3</v>
      </c>
      <c r="AR85" s="31"/>
      <c r="AS85" s="31"/>
      <c r="AT85" s="31">
        <f t="shared" si="140"/>
        <v>3</v>
      </c>
      <c r="AU85" s="46">
        <f t="shared" si="141"/>
        <v>3</v>
      </c>
      <c r="AV85" s="31">
        <f xml:space="preserve"> IF( M65-D85&lt;0,-1,0)</f>
        <v>0</v>
      </c>
      <c r="AW85" s="31">
        <f xml:space="preserve"> IF(M65-D85&gt;17.9,C85+2,C85+1)</f>
        <v>6</v>
      </c>
      <c r="AX85" s="31">
        <f t="shared" si="142"/>
        <v>0</v>
      </c>
      <c r="AY85" s="31">
        <f t="shared" si="143"/>
        <v>0</v>
      </c>
      <c r="AZ85" s="46">
        <f t="shared" si="144"/>
        <v>0</v>
      </c>
      <c r="BA85" s="31">
        <f xml:space="preserve"> IF( N65-D85&lt;0,-1,0)</f>
        <v>0</v>
      </c>
      <c r="BB85" s="31">
        <f xml:space="preserve"> IF(N65-D85&gt;17.9,C85+2,C85+1)</f>
        <v>6</v>
      </c>
      <c r="BC85" s="31">
        <f t="shared" si="145"/>
        <v>2</v>
      </c>
      <c r="BD85" s="31">
        <f t="shared" si="146"/>
        <v>2</v>
      </c>
      <c r="BE85" s="46">
        <f t="shared" si="147"/>
        <v>2</v>
      </c>
      <c r="BF85" s="31">
        <f xml:space="preserve"> IF( O65-D85&lt;0,-1,0)</f>
        <v>0</v>
      </c>
      <c r="BG85" s="31">
        <f xml:space="preserve"> IF(O65-D85&gt;17.9,C85+2,C85+1)</f>
        <v>5</v>
      </c>
      <c r="BH85" s="31">
        <f t="shared" si="148"/>
        <v>3</v>
      </c>
      <c r="BI85" s="31">
        <f t="shared" si="149"/>
        <v>3</v>
      </c>
      <c r="BJ85" s="46">
        <f t="shared" si="150"/>
        <v>3</v>
      </c>
    </row>
    <row r="86" spans="2:62" x14ac:dyDescent="0.25">
      <c r="B86" s="4">
        <v>15</v>
      </c>
      <c r="C86" s="118">
        <f>'DAY 1 INPUT'!C21</f>
        <v>5</v>
      </c>
      <c r="D86" s="119">
        <f>'DAY 1 INPUT'!D21</f>
        <v>14</v>
      </c>
      <c r="E86" s="74"/>
      <c r="F86" s="120">
        <f>'DAY 1 INPUT'!N21</f>
        <v>6</v>
      </c>
      <c r="G86" s="120">
        <f>'DAY 1 INPUT'!O21</f>
        <v>7</v>
      </c>
      <c r="H86" s="120">
        <f>'DAY 1 INPUT'!P21</f>
        <v>7</v>
      </c>
      <c r="I86" s="120">
        <f>'DAY 1 INPUT'!Q21</f>
        <v>5</v>
      </c>
      <c r="J86" s="2"/>
      <c r="K86" s="6">
        <f t="shared" si="127"/>
        <v>6</v>
      </c>
      <c r="L86" s="6"/>
      <c r="M86" s="6">
        <f t="shared" si="128"/>
        <v>7</v>
      </c>
      <c r="N86" s="6">
        <f t="shared" si="129"/>
        <v>7</v>
      </c>
      <c r="O86" s="6">
        <f t="shared" si="130"/>
        <v>5</v>
      </c>
      <c r="P86" s="9"/>
      <c r="Q86" s="3">
        <f>IF(K65=D86,1,0)</f>
        <v>0</v>
      </c>
      <c r="R86" s="3">
        <f>IF(K65&gt;D86,1,0)</f>
        <v>1</v>
      </c>
      <c r="S86" s="155">
        <f>IF(K65&gt;D86+17.9,1,0)</f>
        <v>0</v>
      </c>
      <c r="T86" s="3"/>
      <c r="U86" s="3">
        <f t="shared" si="131"/>
        <v>6</v>
      </c>
      <c r="V86" s="15">
        <f t="shared" si="132"/>
        <v>5</v>
      </c>
      <c r="W86" s="3">
        <f>IF(M65=D86,1,0)</f>
        <v>0</v>
      </c>
      <c r="X86" s="3">
        <f>IF(M65&gt;D86,1,0)</f>
        <v>1</v>
      </c>
      <c r="Y86" s="155">
        <f>IF(M65&gt;D86+17.9,1,0)</f>
        <v>0</v>
      </c>
      <c r="Z86" s="3">
        <f t="shared" si="133"/>
        <v>6</v>
      </c>
      <c r="AA86" s="15">
        <f t="shared" si="134"/>
        <v>6</v>
      </c>
      <c r="AB86" s="3">
        <f>IF(N65=D86,1,0)</f>
        <v>0</v>
      </c>
      <c r="AC86" s="3">
        <f>IF(N65&gt;D86,1,0)</f>
        <v>1</v>
      </c>
      <c r="AD86" s="155">
        <f>IF(N65&gt;D86+17.9,1,0)</f>
        <v>0</v>
      </c>
      <c r="AE86" s="3">
        <f t="shared" si="135"/>
        <v>6</v>
      </c>
      <c r="AF86" s="15">
        <f t="shared" si="136"/>
        <v>6</v>
      </c>
      <c r="AG86" s="3">
        <f>IF(O65=D86,1,0)</f>
        <v>0</v>
      </c>
      <c r="AH86" s="3">
        <f>IF(O65&gt;D86,1,0)</f>
        <v>0</v>
      </c>
      <c r="AI86" s="155">
        <f>IF(O65&gt;D86+17.9,1,0)</f>
        <v>0</v>
      </c>
      <c r="AJ86" s="3"/>
      <c r="AK86" s="3">
        <f t="shared" si="137"/>
        <v>5</v>
      </c>
      <c r="AL86" s="15">
        <f t="shared" si="138"/>
        <v>5</v>
      </c>
      <c r="AM86" s="2"/>
      <c r="AN86" s="2"/>
      <c r="AO86" s="6">
        <f xml:space="preserve"> IF(K65-D86&lt;0,-1,0)</f>
        <v>0</v>
      </c>
      <c r="AP86" s="72">
        <f xml:space="preserve"> IF(K65-D86&gt;17.9,C86+2,C86+1)</f>
        <v>6</v>
      </c>
      <c r="AQ86" s="6">
        <f t="shared" si="139"/>
        <v>2</v>
      </c>
      <c r="AR86" s="6"/>
      <c r="AS86" s="6"/>
      <c r="AT86" s="72">
        <f t="shared" si="140"/>
        <v>2</v>
      </c>
      <c r="AU86" s="46">
        <f t="shared" si="141"/>
        <v>2</v>
      </c>
      <c r="AV86" s="6">
        <f xml:space="preserve"> IF( M65-D86&lt;0,-1,0)</f>
        <v>0</v>
      </c>
      <c r="AW86" s="72">
        <f xml:space="preserve"> IF(M65-D86&gt;17.9,C86+2,C86+1)</f>
        <v>6</v>
      </c>
      <c r="AX86" s="6">
        <f t="shared" si="142"/>
        <v>1</v>
      </c>
      <c r="AY86" s="6">
        <f t="shared" si="143"/>
        <v>1</v>
      </c>
      <c r="AZ86" s="46">
        <f t="shared" si="144"/>
        <v>1</v>
      </c>
      <c r="BA86" s="6">
        <f xml:space="preserve"> IF( N65-D86&lt;0,-1,0)</f>
        <v>0</v>
      </c>
      <c r="BB86" s="72">
        <f xml:space="preserve"> IF(N65-D86&gt;17.9,C86+2,C86+1)</f>
        <v>6</v>
      </c>
      <c r="BC86" s="6">
        <f t="shared" si="145"/>
        <v>1</v>
      </c>
      <c r="BD86" s="6">
        <f t="shared" si="146"/>
        <v>1</v>
      </c>
      <c r="BE86" s="46">
        <f t="shared" si="147"/>
        <v>1</v>
      </c>
      <c r="BF86" s="6">
        <f xml:space="preserve"> IF( O65-D86&lt;0,-1,0)</f>
        <v>-1</v>
      </c>
      <c r="BG86" s="72">
        <f xml:space="preserve"> IF(O65-D86&gt;17.9,C86+2,C86+1)</f>
        <v>6</v>
      </c>
      <c r="BH86" s="6">
        <f t="shared" si="148"/>
        <v>3</v>
      </c>
      <c r="BI86" s="6">
        <f t="shared" si="149"/>
        <v>2</v>
      </c>
      <c r="BJ86" s="46">
        <f t="shared" si="150"/>
        <v>2</v>
      </c>
    </row>
    <row r="87" spans="2:62" x14ac:dyDescent="0.25">
      <c r="B87" s="29">
        <v>16</v>
      </c>
      <c r="C87" s="29">
        <f>'DAY 1 INPUT'!C22</f>
        <v>3</v>
      </c>
      <c r="D87" s="30">
        <f>'DAY 1 INPUT'!D22</f>
        <v>16</v>
      </c>
      <c r="E87" s="2"/>
      <c r="F87" s="99">
        <f>'DAY 1 INPUT'!N22</f>
        <v>4</v>
      </c>
      <c r="G87" s="99">
        <f>'DAY 1 INPUT'!O22</f>
        <v>6</v>
      </c>
      <c r="H87" s="99">
        <f>'DAY 1 INPUT'!P22</f>
        <v>5</v>
      </c>
      <c r="I87" s="99">
        <f>'DAY 1 INPUT'!Q22</f>
        <v>4</v>
      </c>
      <c r="J87" s="2"/>
      <c r="K87" s="31">
        <f t="shared" si="127"/>
        <v>4</v>
      </c>
      <c r="L87" s="31"/>
      <c r="M87" s="31">
        <f t="shared" si="128"/>
        <v>5</v>
      </c>
      <c r="N87" s="31">
        <f t="shared" si="129"/>
        <v>5</v>
      </c>
      <c r="O87" s="31">
        <f t="shared" si="130"/>
        <v>4</v>
      </c>
      <c r="P87" s="9"/>
      <c r="Q87" s="33">
        <f>IF(K65=D87,1,0)</f>
        <v>0</v>
      </c>
      <c r="R87" s="33">
        <f>IF(K65&gt;D87,1,0)</f>
        <v>1</v>
      </c>
      <c r="S87" s="33">
        <f>IF(K65&gt;D87+17.9,1,0)</f>
        <v>0</v>
      </c>
      <c r="T87" s="33"/>
      <c r="U87" s="33">
        <f t="shared" si="131"/>
        <v>4</v>
      </c>
      <c r="V87" s="159">
        <f t="shared" si="132"/>
        <v>3</v>
      </c>
      <c r="W87" s="33">
        <f>IF(M65=D87,1,0)</f>
        <v>0</v>
      </c>
      <c r="X87" s="33">
        <f>IF(M65&gt;D87,1,0)</f>
        <v>1</v>
      </c>
      <c r="Y87" s="33">
        <f>IF(M65&gt;D87+17.9,1,0)</f>
        <v>0</v>
      </c>
      <c r="Z87" s="33">
        <f t="shared" si="133"/>
        <v>4</v>
      </c>
      <c r="AA87" s="159">
        <f t="shared" si="134"/>
        <v>5</v>
      </c>
      <c r="AB87" s="33">
        <f>IF(N65=D87,1,0)</f>
        <v>0</v>
      </c>
      <c r="AC87" s="33">
        <f>IF(N65&gt;D87,1,0)</f>
        <v>1</v>
      </c>
      <c r="AD87" s="33">
        <f>IF(N65&gt;D87+17.9,1,0)</f>
        <v>0</v>
      </c>
      <c r="AE87" s="33">
        <f t="shared" si="135"/>
        <v>4</v>
      </c>
      <c r="AF87" s="159">
        <f t="shared" si="136"/>
        <v>4</v>
      </c>
      <c r="AG87" s="33">
        <f>IF(O65=D87,1,0)</f>
        <v>0</v>
      </c>
      <c r="AH87" s="33">
        <f>IF(O65&gt;D87,1,0)</f>
        <v>0</v>
      </c>
      <c r="AI87" s="33">
        <f>IF(O65&gt;D87+17.9,1,0)</f>
        <v>0</v>
      </c>
      <c r="AJ87" s="33"/>
      <c r="AK87" s="33">
        <f t="shared" si="137"/>
        <v>3</v>
      </c>
      <c r="AL87" s="159">
        <f t="shared" si="138"/>
        <v>4</v>
      </c>
      <c r="AM87" s="2"/>
      <c r="AN87" s="2"/>
      <c r="AO87" s="31">
        <f xml:space="preserve"> IF( K65-D87&lt;0,-1,0)</f>
        <v>0</v>
      </c>
      <c r="AP87" s="31">
        <f xml:space="preserve"> IF(K65-D87&gt;17.9,C87+2,C87+1)</f>
        <v>4</v>
      </c>
      <c r="AQ87" s="31">
        <f t="shared" si="139"/>
        <v>2</v>
      </c>
      <c r="AR87" s="31"/>
      <c r="AS87" s="31"/>
      <c r="AT87" s="31">
        <f t="shared" si="140"/>
        <v>2</v>
      </c>
      <c r="AU87" s="46">
        <f t="shared" si="141"/>
        <v>2</v>
      </c>
      <c r="AV87" s="31">
        <f xml:space="preserve"> IF( M65-D87&lt;0,-1,0)</f>
        <v>0</v>
      </c>
      <c r="AW87" s="31">
        <f xml:space="preserve"> IF(M65-D87&gt;17.9,C87+2,C87+1)</f>
        <v>4</v>
      </c>
      <c r="AX87" s="31">
        <f t="shared" si="142"/>
        <v>0</v>
      </c>
      <c r="AY87" s="31">
        <f t="shared" si="143"/>
        <v>0</v>
      </c>
      <c r="AZ87" s="46">
        <f t="shared" si="144"/>
        <v>0</v>
      </c>
      <c r="BA87" s="31">
        <f xml:space="preserve"> IF( N65-D87&lt;0,-1,0)</f>
        <v>0</v>
      </c>
      <c r="BB87" s="31">
        <f xml:space="preserve"> IF(N65-D87&gt;17.9,C87+2,C87+1)</f>
        <v>4</v>
      </c>
      <c r="BC87" s="31">
        <f t="shared" si="145"/>
        <v>1</v>
      </c>
      <c r="BD87" s="31">
        <f t="shared" si="146"/>
        <v>1</v>
      </c>
      <c r="BE87" s="46">
        <f t="shared" si="147"/>
        <v>1</v>
      </c>
      <c r="BF87" s="31">
        <f xml:space="preserve"> IF( O65-D87&lt;0,-1,0)</f>
        <v>-1</v>
      </c>
      <c r="BG87" s="31">
        <f xml:space="preserve"> IF(O65-D87&gt;17.9,C87+2,C87+1)</f>
        <v>4</v>
      </c>
      <c r="BH87" s="31">
        <f t="shared" si="148"/>
        <v>2</v>
      </c>
      <c r="BI87" s="31">
        <f t="shared" si="149"/>
        <v>1</v>
      </c>
      <c r="BJ87" s="46">
        <f t="shared" si="150"/>
        <v>1</v>
      </c>
    </row>
    <row r="88" spans="2:62" x14ac:dyDescent="0.25">
      <c r="B88" s="4">
        <v>17</v>
      </c>
      <c r="C88" s="118">
        <f>'DAY 1 INPUT'!C23</f>
        <v>4</v>
      </c>
      <c r="D88" s="119">
        <f>'DAY 1 INPUT'!D23</f>
        <v>6</v>
      </c>
      <c r="E88" s="74"/>
      <c r="F88" s="120">
        <f>'DAY 1 INPUT'!N23</f>
        <v>5</v>
      </c>
      <c r="G88" s="120">
        <f>'DAY 1 INPUT'!O23</f>
        <v>7</v>
      </c>
      <c r="H88" s="120">
        <f>'DAY 1 INPUT'!P23</f>
        <v>5</v>
      </c>
      <c r="I88" s="120">
        <f>'DAY 1 INPUT'!Q23</f>
        <v>5</v>
      </c>
      <c r="J88" s="2"/>
      <c r="K88" s="6">
        <f t="shared" si="127"/>
        <v>5</v>
      </c>
      <c r="L88" s="6"/>
      <c r="M88" s="6">
        <f t="shared" si="128"/>
        <v>6</v>
      </c>
      <c r="N88" s="6">
        <f t="shared" si="129"/>
        <v>5</v>
      </c>
      <c r="O88" s="6">
        <f t="shared" si="130"/>
        <v>5</v>
      </c>
      <c r="P88" s="9"/>
      <c r="Q88" s="3">
        <f>IF(K65=D88,1,0)</f>
        <v>0</v>
      </c>
      <c r="R88" s="3">
        <f>IF(K65&gt;D88,1,0)</f>
        <v>1</v>
      </c>
      <c r="S88" s="155">
        <f>IF(K65&gt;D88+17.9,1,0)</f>
        <v>0</v>
      </c>
      <c r="T88" s="3"/>
      <c r="U88" s="3">
        <f t="shared" si="131"/>
        <v>5</v>
      </c>
      <c r="V88" s="15">
        <f t="shared" si="132"/>
        <v>4</v>
      </c>
      <c r="W88" s="3">
        <f>IF(M65=D88,1,0)</f>
        <v>0</v>
      </c>
      <c r="X88" s="3">
        <f>IF(M65&gt;D88,1,0)</f>
        <v>1</v>
      </c>
      <c r="Y88" s="155">
        <f>IF(M65&gt;D88+17.9,1,0)</f>
        <v>1</v>
      </c>
      <c r="Z88" s="3">
        <f t="shared" si="133"/>
        <v>6</v>
      </c>
      <c r="AA88" s="15">
        <f t="shared" si="134"/>
        <v>5</v>
      </c>
      <c r="AB88" s="3">
        <f>IF(N65=D88,1,0)</f>
        <v>0</v>
      </c>
      <c r="AC88" s="3">
        <f>IF(N65&gt;D88,1,0)</f>
        <v>1</v>
      </c>
      <c r="AD88" s="155">
        <f>IF(N65&gt;D88+17.9,1,0)</f>
        <v>1</v>
      </c>
      <c r="AE88" s="3">
        <f t="shared" si="135"/>
        <v>6</v>
      </c>
      <c r="AF88" s="15">
        <f t="shared" si="136"/>
        <v>3</v>
      </c>
      <c r="AG88" s="3">
        <f>IF(O65=D88,1,0)</f>
        <v>0</v>
      </c>
      <c r="AH88" s="3">
        <f>IF(O65&gt;D88,1,0)</f>
        <v>1</v>
      </c>
      <c r="AI88" s="155">
        <f>IF(O65&gt;D88+17.9,1,0)</f>
        <v>0</v>
      </c>
      <c r="AJ88" s="3"/>
      <c r="AK88" s="3">
        <f t="shared" si="137"/>
        <v>5</v>
      </c>
      <c r="AL88" s="15">
        <f t="shared" si="138"/>
        <v>4</v>
      </c>
      <c r="AM88" s="2"/>
      <c r="AN88" s="2"/>
      <c r="AO88" s="6">
        <f xml:space="preserve"> IF( K65-D88&lt;0,-1,0)</f>
        <v>0</v>
      </c>
      <c r="AP88" s="72">
        <f xml:space="preserve"> IF(K65-D88&gt;17.9,C88+2,C88+1)</f>
        <v>5</v>
      </c>
      <c r="AQ88" s="6">
        <f t="shared" si="139"/>
        <v>2</v>
      </c>
      <c r="AR88" s="6"/>
      <c r="AS88" s="6"/>
      <c r="AT88" s="72">
        <f t="shared" si="140"/>
        <v>2</v>
      </c>
      <c r="AU88" s="46">
        <f t="shared" si="141"/>
        <v>2</v>
      </c>
      <c r="AV88" s="6">
        <f xml:space="preserve"> IF( M65-D88&lt;0,-1,0)</f>
        <v>0</v>
      </c>
      <c r="AW88" s="72">
        <f xml:space="preserve"> IF(M65-D88&gt;17.9,C88+2,C88+1)</f>
        <v>6</v>
      </c>
      <c r="AX88" s="6">
        <f t="shared" si="142"/>
        <v>1</v>
      </c>
      <c r="AY88" s="6">
        <f t="shared" si="143"/>
        <v>1</v>
      </c>
      <c r="AZ88" s="46">
        <f t="shared" si="144"/>
        <v>1</v>
      </c>
      <c r="BA88" s="6">
        <f xml:space="preserve"> IF( N65-D88&lt;0,-1,0)</f>
        <v>0</v>
      </c>
      <c r="BB88" s="72">
        <f xml:space="preserve"> IF(N65-D88&gt;17.9,C88+2,C88+1)</f>
        <v>6</v>
      </c>
      <c r="BC88" s="6">
        <f t="shared" si="145"/>
        <v>3</v>
      </c>
      <c r="BD88" s="6">
        <f t="shared" si="146"/>
        <v>3</v>
      </c>
      <c r="BE88" s="46">
        <f t="shared" si="147"/>
        <v>3</v>
      </c>
      <c r="BF88" s="6">
        <f xml:space="preserve"> IF( O65-D88&lt;0,-1,0)</f>
        <v>0</v>
      </c>
      <c r="BG88" s="72">
        <f xml:space="preserve"> IF(O65-D88&gt;17.9,C88+2,C88+1)</f>
        <v>5</v>
      </c>
      <c r="BH88" s="6">
        <f t="shared" si="148"/>
        <v>2</v>
      </c>
      <c r="BI88" s="6">
        <f t="shared" si="149"/>
        <v>2</v>
      </c>
      <c r="BJ88" s="46">
        <f t="shared" si="150"/>
        <v>2</v>
      </c>
    </row>
    <row r="89" spans="2:62" x14ac:dyDescent="0.25">
      <c r="B89" s="29">
        <v>18</v>
      </c>
      <c r="C89" s="29">
        <f>'DAY 1 INPUT'!C24</f>
        <v>4</v>
      </c>
      <c r="D89" s="30">
        <f>'DAY 1 INPUT'!D24</f>
        <v>10</v>
      </c>
      <c r="E89" s="2"/>
      <c r="F89" s="99">
        <f>'DAY 1 INPUT'!N24</f>
        <v>7</v>
      </c>
      <c r="G89" s="99">
        <f>'DAY 1 INPUT'!O24</f>
        <v>10</v>
      </c>
      <c r="H89" s="99">
        <f>'DAY 1 INPUT'!P24</f>
        <v>7</v>
      </c>
      <c r="I89" s="99">
        <f>'DAY 1 INPUT'!Q24</f>
        <v>7</v>
      </c>
      <c r="J89" s="2"/>
      <c r="K89" s="31">
        <f t="shared" si="127"/>
        <v>6</v>
      </c>
      <c r="L89" s="31"/>
      <c r="M89" s="31">
        <f t="shared" si="128"/>
        <v>6</v>
      </c>
      <c r="N89" s="31">
        <f t="shared" si="129"/>
        <v>6</v>
      </c>
      <c r="O89" s="31">
        <f t="shared" si="130"/>
        <v>6</v>
      </c>
      <c r="P89" s="9"/>
      <c r="Q89" s="33">
        <f>IF(K65=D89,1,0)</f>
        <v>0</v>
      </c>
      <c r="R89" s="33">
        <f>IF(K65&gt;D89,1,0)</f>
        <v>1</v>
      </c>
      <c r="S89" s="33">
        <f>IF(K65&gt;D89+17.9,1,0)</f>
        <v>0</v>
      </c>
      <c r="T89" s="33"/>
      <c r="U89" s="33">
        <f t="shared" si="131"/>
        <v>5</v>
      </c>
      <c r="V89" s="159">
        <f t="shared" si="132"/>
        <v>6</v>
      </c>
      <c r="W89" s="33">
        <f>IF(M65=D89,1,0)</f>
        <v>0</v>
      </c>
      <c r="X89" s="33">
        <f>IF(M65&gt;D89,1,0)</f>
        <v>1</v>
      </c>
      <c r="Y89" s="33">
        <f>IF(M65&gt;D89+17.9,1,0)</f>
        <v>1</v>
      </c>
      <c r="Z89" s="33">
        <f t="shared" si="133"/>
        <v>6</v>
      </c>
      <c r="AA89" s="159">
        <f t="shared" si="134"/>
        <v>8</v>
      </c>
      <c r="AB89" s="33">
        <f>IF(N65=D89,1,0)</f>
        <v>0</v>
      </c>
      <c r="AC89" s="33">
        <f>IF(N65&gt;D89,1,0)</f>
        <v>1</v>
      </c>
      <c r="AD89" s="33">
        <f>IF(N65&gt;D89+17.9,1,0)</f>
        <v>1</v>
      </c>
      <c r="AE89" s="33">
        <f t="shared" si="135"/>
        <v>6</v>
      </c>
      <c r="AF89" s="159">
        <f t="shared" si="136"/>
        <v>5</v>
      </c>
      <c r="AG89" s="33">
        <f>IF(O65=D89,1,0)</f>
        <v>1</v>
      </c>
      <c r="AH89" s="33">
        <f>IF(O65&gt;D89,1,0)</f>
        <v>0</v>
      </c>
      <c r="AI89" s="33">
        <f>IF(O65&gt;D89+17.9,1,0)</f>
        <v>0</v>
      </c>
      <c r="AJ89" s="33"/>
      <c r="AK89" s="33">
        <f t="shared" si="137"/>
        <v>5</v>
      </c>
      <c r="AL89" s="159">
        <f t="shared" si="138"/>
        <v>6</v>
      </c>
      <c r="AM89" s="2"/>
      <c r="AN89" s="2"/>
      <c r="AO89" s="31">
        <f xml:space="preserve"> IF( K65-D89&lt;0,-1,0)</f>
        <v>0</v>
      </c>
      <c r="AP89" s="31">
        <f xml:space="preserve"> IF(K65-D89&gt;17.9,C89+2,C89+1)</f>
        <v>5</v>
      </c>
      <c r="AQ89" s="31">
        <f t="shared" si="139"/>
        <v>0</v>
      </c>
      <c r="AR89" s="31"/>
      <c r="AS89" s="31"/>
      <c r="AT89" s="31">
        <f t="shared" si="140"/>
        <v>0</v>
      </c>
      <c r="AU89" s="46">
        <f t="shared" si="141"/>
        <v>0</v>
      </c>
      <c r="AV89" s="31">
        <f xml:space="preserve"> IF( M65-D89&lt;0,-1,0)</f>
        <v>0</v>
      </c>
      <c r="AW89" s="31">
        <f xml:space="preserve"> IF(M65-D89&gt;17.9,C89+2,C89+1)</f>
        <v>6</v>
      </c>
      <c r="AX89" s="31">
        <f t="shared" si="142"/>
        <v>-2</v>
      </c>
      <c r="AY89" s="6">
        <f t="shared" si="143"/>
        <v>0</v>
      </c>
      <c r="AZ89" s="46">
        <f t="shared" si="144"/>
        <v>0</v>
      </c>
      <c r="BA89" s="31">
        <f xml:space="preserve"> IF( N65-D89&lt;0,-1,0)</f>
        <v>0</v>
      </c>
      <c r="BB89" s="31">
        <f xml:space="preserve"> IF(N65-D89&gt;17.9,C89+2,C89+1)</f>
        <v>6</v>
      </c>
      <c r="BC89" s="31">
        <f t="shared" si="145"/>
        <v>1</v>
      </c>
      <c r="BD89" s="31">
        <f t="shared" si="146"/>
        <v>1</v>
      </c>
      <c r="BE89" s="46">
        <f t="shared" si="147"/>
        <v>1</v>
      </c>
      <c r="BF89" s="31">
        <f xml:space="preserve"> IF( O65-D89&lt;0,-1,0)</f>
        <v>0</v>
      </c>
      <c r="BG89" s="31">
        <f xml:space="preserve"> IF(O65-D89&gt;17.9,C89+2,C89+1)</f>
        <v>5</v>
      </c>
      <c r="BH89" s="31">
        <f t="shared" si="148"/>
        <v>0</v>
      </c>
      <c r="BI89" s="31">
        <f t="shared" si="149"/>
        <v>0</v>
      </c>
      <c r="BJ89" s="46">
        <f t="shared" si="150"/>
        <v>0</v>
      </c>
    </row>
    <row r="90" spans="2:62" x14ac:dyDescent="0.25">
      <c r="B90" s="4" t="s">
        <v>2</v>
      </c>
      <c r="C90" s="4">
        <f>SUM(C81:C89)</f>
        <v>36</v>
      </c>
      <c r="D90" s="4"/>
      <c r="E90" s="2"/>
      <c r="F90" s="6">
        <f>SUM(F81:F89)</f>
        <v>46</v>
      </c>
      <c r="G90" s="6">
        <f>SUM(G81:G89)</f>
        <v>61</v>
      </c>
      <c r="H90" s="6">
        <f>SUM(H81:H89)</f>
        <v>58</v>
      </c>
      <c r="I90" s="6">
        <f>SUM(I81:I89)</f>
        <v>45</v>
      </c>
      <c r="J90" s="2"/>
      <c r="K90" s="6">
        <f>SUM(K81:K89)</f>
        <v>45</v>
      </c>
      <c r="L90" s="6"/>
      <c r="M90" s="6">
        <f>SUM(M81:M89)</f>
        <v>52</v>
      </c>
      <c r="N90" s="6">
        <f>SUM(N81:N89)</f>
        <v>52</v>
      </c>
      <c r="O90" s="6">
        <f>SUM(O81:O89)</f>
        <v>43</v>
      </c>
      <c r="P90" s="9"/>
      <c r="Q90" s="3" t="s">
        <v>8</v>
      </c>
      <c r="R90" s="3"/>
      <c r="S90" s="3"/>
      <c r="T90" s="3"/>
      <c r="U90" s="3" t="s">
        <v>8</v>
      </c>
      <c r="V90" s="15">
        <f>SUM(V81:V89)</f>
        <v>36</v>
      </c>
      <c r="W90" s="3" t="s">
        <v>8</v>
      </c>
      <c r="X90" s="3"/>
      <c r="Y90" s="3"/>
      <c r="Z90" s="3" t="s">
        <v>8</v>
      </c>
      <c r="AA90" s="15">
        <f>SUM(AA81:AA89)</f>
        <v>47</v>
      </c>
      <c r="AB90" s="3" t="s">
        <v>8</v>
      </c>
      <c r="AC90" s="3"/>
      <c r="AD90" s="3"/>
      <c r="AE90" s="3" t="s">
        <v>8</v>
      </c>
      <c r="AF90" s="15">
        <f>SUM(AF81:AF89)</f>
        <v>44</v>
      </c>
      <c r="AG90" s="3" t="s">
        <v>8</v>
      </c>
      <c r="AH90" s="3"/>
      <c r="AI90" s="3"/>
      <c r="AJ90" s="3"/>
      <c r="AK90" s="3" t="s">
        <v>8</v>
      </c>
      <c r="AL90" s="15">
        <f>SUM(AL81:AL89)</f>
        <v>40</v>
      </c>
      <c r="AM90" s="2"/>
      <c r="AN90" s="2"/>
      <c r="AO90" s="1"/>
      <c r="AP90" s="6" t="s">
        <v>8</v>
      </c>
      <c r="AQ90" s="1" t="s">
        <v>8</v>
      </c>
      <c r="AR90" s="1"/>
      <c r="AS90" s="1"/>
      <c r="AT90" s="6">
        <f>SUM(AT81:AT89)</f>
        <v>18</v>
      </c>
      <c r="AU90" s="48">
        <f>SUM(AU81:AU89)</f>
        <v>18</v>
      </c>
      <c r="AV90" s="1"/>
      <c r="AW90" s="6" t="s">
        <v>8</v>
      </c>
      <c r="AX90" s="1" t="s">
        <v>8</v>
      </c>
      <c r="AY90" s="6">
        <f>SUM(AY81:AY89)</f>
        <v>9</v>
      </c>
      <c r="AZ90" s="48">
        <f>SUM(AZ81:AZ89)</f>
        <v>9</v>
      </c>
      <c r="BA90" s="6"/>
      <c r="BB90" s="6" t="s">
        <v>8</v>
      </c>
      <c r="BC90" s="6" t="s">
        <v>8</v>
      </c>
      <c r="BD90" s="6">
        <f>SUM(BD81:BD89)</f>
        <v>11</v>
      </c>
      <c r="BE90" s="48">
        <f>SUM(BE81:BE89)</f>
        <v>11</v>
      </c>
      <c r="BF90" s="1"/>
      <c r="BG90" s="6" t="s">
        <v>8</v>
      </c>
      <c r="BH90" s="1" t="s">
        <v>8</v>
      </c>
      <c r="BI90" s="6">
        <f>SUM(BI81:BI89)</f>
        <v>14</v>
      </c>
      <c r="BJ90" s="48">
        <f>SUM(BJ81:BJ89)</f>
        <v>15</v>
      </c>
    </row>
    <row r="91" spans="2:62" x14ac:dyDescent="0.25">
      <c r="B91" s="29" t="s">
        <v>1</v>
      </c>
      <c r="C91" s="29">
        <f>C80</f>
        <v>35</v>
      </c>
      <c r="D91" s="29"/>
      <c r="E91" s="2"/>
      <c r="F91" s="31">
        <f>F80</f>
        <v>55</v>
      </c>
      <c r="G91" s="31">
        <f>G80</f>
        <v>64</v>
      </c>
      <c r="H91" s="31">
        <f>H80</f>
        <v>61</v>
      </c>
      <c r="I91" s="31">
        <f>I80</f>
        <v>47</v>
      </c>
      <c r="J91" s="2"/>
      <c r="K91" s="31">
        <f>K80</f>
        <v>49</v>
      </c>
      <c r="L91" s="31"/>
      <c r="M91" s="31">
        <f>M80</f>
        <v>51</v>
      </c>
      <c r="N91" s="31">
        <f>N80</f>
        <v>52</v>
      </c>
      <c r="O91" s="31">
        <f>O80</f>
        <v>42</v>
      </c>
      <c r="P91" s="9"/>
      <c r="Q91" s="3" t="s">
        <v>8</v>
      </c>
      <c r="R91" s="3"/>
      <c r="S91" s="3"/>
      <c r="T91" s="3"/>
      <c r="U91" s="3" t="s">
        <v>8</v>
      </c>
      <c r="V91" s="15">
        <f>V80</f>
        <v>45</v>
      </c>
      <c r="W91" s="3" t="s">
        <v>8</v>
      </c>
      <c r="X91" s="3"/>
      <c r="Y91" s="3"/>
      <c r="Z91" s="3" t="s">
        <v>8</v>
      </c>
      <c r="AA91" s="15">
        <f>AA80</f>
        <v>50</v>
      </c>
      <c r="AB91" s="3" t="s">
        <v>8</v>
      </c>
      <c r="AC91" s="3"/>
      <c r="AD91" s="3"/>
      <c r="AE91" s="3" t="s">
        <v>8</v>
      </c>
      <c r="AF91" s="159">
        <f>AF80</f>
        <v>47</v>
      </c>
      <c r="AG91" s="33" t="s">
        <v>8</v>
      </c>
      <c r="AH91" s="33"/>
      <c r="AI91" s="33"/>
      <c r="AJ91" s="33"/>
      <c r="AK91" s="33" t="s">
        <v>8</v>
      </c>
      <c r="AL91" s="159">
        <f>AL80</f>
        <v>42</v>
      </c>
      <c r="AM91" s="2"/>
      <c r="AN91" s="2"/>
      <c r="AO91" s="33"/>
      <c r="AP91" s="32"/>
      <c r="AQ91" s="32"/>
      <c r="AR91" s="32"/>
      <c r="AS91" s="32"/>
      <c r="AT91" s="31">
        <f>AT80</f>
        <v>11</v>
      </c>
      <c r="AU91" s="49">
        <f>AU80</f>
        <v>11</v>
      </c>
      <c r="AV91" s="33"/>
      <c r="AW91" s="32"/>
      <c r="AX91" s="32"/>
      <c r="AY91" s="31">
        <f>AY80</f>
        <v>10</v>
      </c>
      <c r="AZ91" s="49">
        <f>AZ80</f>
        <v>10</v>
      </c>
      <c r="BA91" s="31"/>
      <c r="BB91" s="31"/>
      <c r="BC91" s="31"/>
      <c r="BD91" s="31">
        <f>BD80</f>
        <v>8</v>
      </c>
      <c r="BE91" s="49">
        <f>BE80</f>
        <v>8</v>
      </c>
      <c r="BF91" s="33"/>
      <c r="BG91" s="32"/>
      <c r="BH91" s="32"/>
      <c r="BI91" s="31">
        <f>BI80</f>
        <v>15</v>
      </c>
      <c r="BJ91" s="49">
        <f>BJ80</f>
        <v>15</v>
      </c>
    </row>
    <row r="92" spans="2:62" x14ac:dyDescent="0.25">
      <c r="B92" s="4" t="s">
        <v>3</v>
      </c>
      <c r="C92" s="4">
        <f>SUM(C90+C91)</f>
        <v>71</v>
      </c>
      <c r="D92" s="4"/>
      <c r="E92" s="13"/>
      <c r="F92" s="6">
        <f>SUM(F90+F91)</f>
        <v>101</v>
      </c>
      <c r="G92" s="6">
        <f>SUM(G90+G91)</f>
        <v>125</v>
      </c>
      <c r="H92" s="6">
        <f>SUM(H90+H91)</f>
        <v>119</v>
      </c>
      <c r="I92" s="6">
        <f>SUM(I90+I91)</f>
        <v>92</v>
      </c>
      <c r="J92" s="13"/>
      <c r="K92" s="6">
        <f>SUM(K90+K91)</f>
        <v>94</v>
      </c>
      <c r="L92" s="6"/>
      <c r="M92" s="6">
        <f>SUM(M90+M91)</f>
        <v>103</v>
      </c>
      <c r="N92" s="6">
        <f>SUM(N90+N91)</f>
        <v>104</v>
      </c>
      <c r="O92" s="6">
        <f>SUM(O90+O91)</f>
        <v>85</v>
      </c>
      <c r="P92" s="21"/>
      <c r="Q92" s="3" t="s">
        <v>8</v>
      </c>
      <c r="R92" s="3"/>
      <c r="S92" s="3"/>
      <c r="T92" s="3"/>
      <c r="U92" s="3" t="s">
        <v>8</v>
      </c>
      <c r="V92" s="15">
        <f>V90+V91</f>
        <v>81</v>
      </c>
      <c r="W92" s="3" t="s">
        <v>8</v>
      </c>
      <c r="X92" s="3"/>
      <c r="Y92" s="3"/>
      <c r="Z92" s="3" t="s">
        <v>8</v>
      </c>
      <c r="AA92" s="15">
        <f>AA90+AA91</f>
        <v>97</v>
      </c>
      <c r="AB92" s="3" t="s">
        <v>8</v>
      </c>
      <c r="AC92" s="3"/>
      <c r="AD92" s="3"/>
      <c r="AE92" s="3" t="s">
        <v>8</v>
      </c>
      <c r="AF92" s="15">
        <f>AF90+AF91</f>
        <v>91</v>
      </c>
      <c r="AG92" s="3" t="s">
        <v>8</v>
      </c>
      <c r="AH92" s="3"/>
      <c r="AI92" s="3"/>
      <c r="AJ92" s="3"/>
      <c r="AK92" s="3" t="s">
        <v>8</v>
      </c>
      <c r="AL92" s="15">
        <f>AL90+AL91</f>
        <v>82</v>
      </c>
      <c r="AM92" s="2"/>
      <c r="AN92" s="2"/>
      <c r="AO92" s="3"/>
      <c r="AP92" s="1"/>
      <c r="AQ92" s="1"/>
      <c r="AR92" s="1"/>
      <c r="AS92" s="1"/>
      <c r="AT92" s="6">
        <f>SUM(AT90+AT91)</f>
        <v>29</v>
      </c>
      <c r="AU92" s="48">
        <f>SUM(AU90+AU91)</f>
        <v>29</v>
      </c>
      <c r="AV92" s="3"/>
      <c r="AW92" s="1"/>
      <c r="AX92" s="1"/>
      <c r="AY92" s="6">
        <f>SUM(AY90+AY91)</f>
        <v>19</v>
      </c>
      <c r="AZ92" s="48">
        <f>SUM(AZ90+AZ91)</f>
        <v>19</v>
      </c>
      <c r="BA92" s="6"/>
      <c r="BB92" s="6"/>
      <c r="BC92" s="6"/>
      <c r="BD92" s="6">
        <f>SUM(BD90+BD91)</f>
        <v>19</v>
      </c>
      <c r="BE92" s="48">
        <f>SUM(BE90+BE91)</f>
        <v>19</v>
      </c>
      <c r="BF92" s="3"/>
      <c r="BG92" s="1"/>
      <c r="BH92" s="1"/>
      <c r="BI92" s="6">
        <f>SUM(BI90+BI91)</f>
        <v>29</v>
      </c>
      <c r="BJ92" s="48">
        <f>SUM(BJ90+BJ91)</f>
        <v>30</v>
      </c>
    </row>
    <row r="93" spans="2:62" x14ac:dyDescent="0.25">
      <c r="B93" s="26" t="s">
        <v>8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AM93" s="2"/>
      <c r="AN93" s="2"/>
      <c r="BJ93" s="45" t="s">
        <v>8</v>
      </c>
    </row>
    <row r="94" spans="2:62" x14ac:dyDescent="0.25">
      <c r="B94" s="26" t="s">
        <v>8</v>
      </c>
      <c r="C94" s="26"/>
      <c r="D94" s="26"/>
      <c r="E94" s="26"/>
      <c r="F94" s="26"/>
      <c r="G94" s="26"/>
      <c r="H94" s="26"/>
      <c r="I94" s="26"/>
      <c r="J94" s="26"/>
    </row>
    <row r="95" spans="2:62" x14ac:dyDescent="0.25">
      <c r="B95" s="26" t="s">
        <v>8</v>
      </c>
      <c r="C95" s="26"/>
      <c r="E95" s="42"/>
      <c r="F95" s="42"/>
      <c r="G95" s="42"/>
      <c r="H95" s="44"/>
      <c r="I95" s="42"/>
      <c r="J95" s="42"/>
      <c r="K95" s="325" t="str">
        <f>INFO!N3</f>
        <v>Phil</v>
      </c>
      <c r="L95" s="325"/>
      <c r="M95" s="325" t="str">
        <f>INFO!O3</f>
        <v>Alan</v>
      </c>
      <c r="N95" s="35" t="str">
        <f>INFO!P3</f>
        <v>RichM</v>
      </c>
      <c r="O95" s="35" t="str">
        <f>INFO!Q3</f>
        <v>Sanj</v>
      </c>
      <c r="P95" s="7"/>
      <c r="Q95" s="42" t="s">
        <v>13</v>
      </c>
      <c r="AO95" s="16" t="s">
        <v>8</v>
      </c>
      <c r="AP95" s="311"/>
      <c r="AQ95" s="26" t="s">
        <v>11</v>
      </c>
      <c r="AR95" s="26"/>
      <c r="AS95" s="26"/>
      <c r="AT95" s="26"/>
      <c r="AU95" s="26"/>
      <c r="AV95" s="26"/>
      <c r="AW95" s="26"/>
      <c r="AX95" s="26"/>
      <c r="AY95" s="26"/>
      <c r="BA95" s="325" t="str">
        <f>INFO!N3</f>
        <v>Phil</v>
      </c>
      <c r="BB95" s="325" t="str">
        <f>INFO!O3</f>
        <v>Alan</v>
      </c>
      <c r="BC95" s="35" t="str">
        <f>INFO!P3</f>
        <v>RichM</v>
      </c>
      <c r="BD95" s="35" t="str">
        <f>INFO!Q3</f>
        <v>Sanj</v>
      </c>
      <c r="BE95" s="258"/>
      <c r="BJ95" s="258"/>
    </row>
    <row r="96" spans="2:62" x14ac:dyDescent="0.25">
      <c r="B96" s="26" t="s">
        <v>8</v>
      </c>
      <c r="C96" s="26"/>
      <c r="E96" s="42"/>
      <c r="F96" s="42"/>
      <c r="G96" s="42"/>
      <c r="H96" s="44"/>
      <c r="I96" s="42"/>
      <c r="J96" s="42"/>
      <c r="K96" s="116">
        <f>INFO!N4</f>
        <v>23</v>
      </c>
      <c r="L96" s="116"/>
      <c r="M96" s="116">
        <f>INFO!O4</f>
        <v>23</v>
      </c>
      <c r="N96" s="116">
        <f>INFO!P4</f>
        <v>24</v>
      </c>
      <c r="O96" s="116">
        <f>INFO!Q4</f>
        <v>24</v>
      </c>
      <c r="P96" s="7"/>
      <c r="Q96" s="42" t="s">
        <v>14</v>
      </c>
      <c r="AN96" t="s">
        <v>8</v>
      </c>
      <c r="AO96" s="311" t="s">
        <v>8</v>
      </c>
      <c r="AP96" s="311" t="s">
        <v>8</v>
      </c>
      <c r="AQ96" s="26" t="s">
        <v>12</v>
      </c>
      <c r="AR96" s="26"/>
      <c r="AS96" s="26"/>
      <c r="AT96" s="26"/>
      <c r="AU96" s="26"/>
      <c r="AV96" s="26"/>
      <c r="AW96" s="26"/>
      <c r="AX96" s="26"/>
      <c r="AY96" s="26"/>
      <c r="AZ96" s="42"/>
      <c r="BA96" s="117">
        <f>K123-C100</f>
        <v>32</v>
      </c>
      <c r="BB96" s="117">
        <f>M123-C100</f>
        <v>28</v>
      </c>
      <c r="BC96" s="117">
        <f>(N123-C100)</f>
        <v>29</v>
      </c>
      <c r="BD96" s="117">
        <f>(O123-C100)</f>
        <v>24</v>
      </c>
      <c r="BE96" s="258"/>
      <c r="BF96" t="s">
        <v>8</v>
      </c>
      <c r="BG96" s="16"/>
      <c r="BJ96" s="258"/>
    </row>
    <row r="97" spans="2:62" x14ac:dyDescent="0.25">
      <c r="B97" t="s">
        <v>8</v>
      </c>
      <c r="M97" s="11" t="s">
        <v>8</v>
      </c>
      <c r="N97" s="11"/>
      <c r="AO97" t="s">
        <v>8</v>
      </c>
      <c r="AP97" t="s">
        <v>8</v>
      </c>
      <c r="AU97" s="258"/>
      <c r="BA97">
        <f>BA96-K96</f>
        <v>9</v>
      </c>
      <c r="BB97">
        <f>BB96-M96</f>
        <v>5</v>
      </c>
      <c r="BC97">
        <f>BC96-N96</f>
        <v>5</v>
      </c>
      <c r="BD97">
        <f>BD96-O96</f>
        <v>0</v>
      </c>
      <c r="BE97" s="258"/>
      <c r="BJ97" s="258"/>
    </row>
    <row r="98" spans="2:62" x14ac:dyDescent="0.25">
      <c r="B98" t="s">
        <v>8</v>
      </c>
      <c r="AO98" s="24" t="s">
        <v>10</v>
      </c>
      <c r="AP98" s="26"/>
      <c r="AT98" s="311"/>
      <c r="AU98" s="258"/>
      <c r="AV98" s="311"/>
      <c r="AW98" s="311"/>
      <c r="AX98" s="311"/>
      <c r="AY98" s="311"/>
      <c r="AZ98" s="311"/>
      <c r="BA98" s="311"/>
      <c r="BB98" s="311"/>
      <c r="BC98" s="311"/>
      <c r="BD98" s="311"/>
      <c r="BE98" s="258"/>
      <c r="BF98" s="311"/>
      <c r="BG98" s="311"/>
      <c r="BH98" s="311"/>
      <c r="BI98" s="311"/>
      <c r="BJ98" s="258"/>
    </row>
    <row r="99" spans="2:62" x14ac:dyDescent="0.25">
      <c r="B99" s="27" t="s">
        <v>4</v>
      </c>
      <c r="C99" s="28" t="s">
        <v>7</v>
      </c>
      <c r="D99" s="51"/>
      <c r="E99" s="10"/>
      <c r="F99" s="689" t="s">
        <v>6</v>
      </c>
      <c r="G99" s="690"/>
      <c r="H99" s="690"/>
      <c r="I99" s="690"/>
      <c r="J99" s="10"/>
      <c r="K99" s="17" t="s">
        <v>29</v>
      </c>
      <c r="L99" s="17"/>
      <c r="M99" s="17"/>
      <c r="N99" s="17"/>
      <c r="O99" s="17"/>
      <c r="P99" s="18"/>
      <c r="Q99" s="10"/>
      <c r="R99" s="18"/>
      <c r="S99" s="18"/>
      <c r="T99" s="18"/>
      <c r="U99" s="10"/>
      <c r="V99" s="10"/>
      <c r="W99" s="10"/>
      <c r="X99" s="18" t="s">
        <v>25</v>
      </c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2"/>
      <c r="AO99" s="691" t="s">
        <v>24</v>
      </c>
      <c r="AP99" s="691"/>
      <c r="AQ99" s="691"/>
      <c r="AR99" s="691"/>
      <c r="AS99" s="691"/>
      <c r="AT99" s="691"/>
      <c r="AU99" s="691"/>
      <c r="AV99" s="691"/>
      <c r="AW99" s="691"/>
      <c r="AX99" s="691"/>
      <c r="AY99" s="691"/>
      <c r="BE99" s="258"/>
      <c r="BJ99" s="258"/>
    </row>
    <row r="100" spans="2:62" x14ac:dyDescent="0.25">
      <c r="B100" s="52">
        <f>'DAY 1 INPUT'!B4</f>
        <v>71</v>
      </c>
      <c r="C100" s="53">
        <f>'DAY 1 INPUT'!C4</f>
        <v>71</v>
      </c>
      <c r="D100" s="54" t="s">
        <v>8</v>
      </c>
      <c r="E100" s="2"/>
      <c r="F100" s="64" t="s">
        <v>8</v>
      </c>
      <c r="G100" s="13"/>
      <c r="H100" s="13"/>
      <c r="I100" s="13"/>
      <c r="J100" s="2"/>
      <c r="K100" s="9" t="s">
        <v>30</v>
      </c>
      <c r="L100" s="9"/>
      <c r="M100" s="20"/>
      <c r="N100" s="20"/>
      <c r="O100" s="20"/>
      <c r="P100" s="9"/>
      <c r="R100" s="19"/>
      <c r="S100" s="19"/>
      <c r="T100" s="19"/>
      <c r="V100" s="19" t="s">
        <v>26</v>
      </c>
      <c r="W100" s="2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56"/>
      <c r="AM100" t="s">
        <v>8</v>
      </c>
      <c r="AP100" t="s">
        <v>8</v>
      </c>
      <c r="AU100" s="258"/>
      <c r="BE100" s="258"/>
      <c r="BJ100" s="258"/>
    </row>
    <row r="101" spans="2:62" x14ac:dyDescent="0.25">
      <c r="B101" s="8" t="s">
        <v>0</v>
      </c>
      <c r="C101" s="8" t="s">
        <v>4</v>
      </c>
      <c r="D101" s="60" t="s">
        <v>28</v>
      </c>
      <c r="E101" s="2"/>
      <c r="F101" s="325" t="str">
        <f>K95</f>
        <v>Phil</v>
      </c>
      <c r="G101" s="325" t="str">
        <f>M95</f>
        <v>Alan</v>
      </c>
      <c r="H101" s="35" t="str">
        <f>N95</f>
        <v>RichM</v>
      </c>
      <c r="I101" s="35" t="str">
        <f>O95</f>
        <v>Sanj</v>
      </c>
      <c r="J101" s="74"/>
      <c r="K101" s="325" t="str">
        <f>K95</f>
        <v>Phil</v>
      </c>
      <c r="L101" s="325"/>
      <c r="M101" s="325" t="str">
        <f>M95</f>
        <v>Alan</v>
      </c>
      <c r="N101" s="35" t="str">
        <f>N95</f>
        <v>RichM</v>
      </c>
      <c r="O101" s="35" t="str">
        <f>O95</f>
        <v>Sanj</v>
      </c>
      <c r="P101" s="154"/>
      <c r="Q101" s="692" t="str">
        <f>K95</f>
        <v>Phil</v>
      </c>
      <c r="R101" s="693"/>
      <c r="S101" s="693"/>
      <c r="T101" s="693"/>
      <c r="U101" s="693"/>
      <c r="V101" s="59" t="s">
        <v>8</v>
      </c>
      <c r="W101" s="3" t="str">
        <f>M95</f>
        <v>Alan</v>
      </c>
      <c r="X101" s="58"/>
      <c r="Y101" s="58"/>
      <c r="Z101" s="58"/>
      <c r="AA101" s="59"/>
      <c r="AB101" s="423" t="str">
        <f>N95</f>
        <v>RichM</v>
      </c>
      <c r="AC101" s="424"/>
      <c r="AD101" s="424"/>
      <c r="AE101" s="424"/>
      <c r="AF101" s="425"/>
      <c r="AG101" s="423" t="str">
        <f>O95</f>
        <v>Sanj</v>
      </c>
      <c r="AH101" s="424"/>
      <c r="AI101" s="424" t="s">
        <v>8</v>
      </c>
      <c r="AJ101" s="424"/>
      <c r="AK101" s="424"/>
      <c r="AL101" s="425"/>
      <c r="AM101" t="s">
        <v>8</v>
      </c>
      <c r="AO101" s="331" t="str">
        <f>K95</f>
        <v>Phil</v>
      </c>
      <c r="AP101" s="332"/>
      <c r="AQ101" s="332"/>
      <c r="AR101" s="332"/>
      <c r="AS101" s="332"/>
      <c r="AT101" s="333"/>
      <c r="AU101" s="126"/>
      <c r="AV101" s="331" t="str">
        <f>M95</f>
        <v>Alan</v>
      </c>
      <c r="AW101" s="332"/>
      <c r="AX101" s="332"/>
      <c r="AY101" s="333"/>
      <c r="AZ101" s="74"/>
      <c r="BA101" s="419" t="str">
        <f>N95</f>
        <v>RichM</v>
      </c>
      <c r="BB101" s="38"/>
      <c r="BC101" s="38"/>
      <c r="BD101" s="39"/>
      <c r="BE101" s="131"/>
      <c r="BF101" s="419" t="str">
        <f>O95</f>
        <v>Sanj</v>
      </c>
      <c r="BG101" s="38"/>
      <c r="BH101" s="38"/>
      <c r="BI101" s="39"/>
      <c r="BJ101" s="258"/>
    </row>
    <row r="102" spans="2:62" x14ac:dyDescent="0.25">
      <c r="B102" s="29">
        <v>1</v>
      </c>
      <c r="C102" s="289">
        <f>'DAY 1 INPUT'!C6</f>
        <v>4</v>
      </c>
      <c r="D102" s="289">
        <f>'DAY 1 INPUT'!D6</f>
        <v>11</v>
      </c>
      <c r="E102" s="2"/>
      <c r="F102" s="99">
        <f>'DAY 1 INPUT'!R6</f>
        <v>6</v>
      </c>
      <c r="G102" s="99">
        <f>'DAY 1 INPUT'!S6</f>
        <v>6</v>
      </c>
      <c r="H102" s="99">
        <f>'DAY 1 INPUT'!T6</f>
        <v>6</v>
      </c>
      <c r="I102" s="99">
        <f>'DAY 1 INPUT'!U6</f>
        <v>7</v>
      </c>
      <c r="J102" s="2"/>
      <c r="K102" s="31">
        <f t="shared" ref="K102:K110" si="151">IF(F102-C102 &gt;2,C102+2,F102)</f>
        <v>6</v>
      </c>
      <c r="L102" s="31"/>
      <c r="M102" s="31">
        <f t="shared" ref="M102:M110" si="152">IF(G102-C102 &gt;2,C102+2,G102)</f>
        <v>6</v>
      </c>
      <c r="N102" s="31">
        <f t="shared" ref="N102:N110" si="153">IF(H102-C102 &gt;2,C102+2,H102)</f>
        <v>6</v>
      </c>
      <c r="O102" s="31">
        <f t="shared" ref="O102:O110" si="154">IF(I102-C102 &gt;2,C102+2,I102)</f>
        <v>6</v>
      </c>
      <c r="P102" s="9"/>
      <c r="Q102" s="33">
        <f>IF(K96=D102,1,0)</f>
        <v>0</v>
      </c>
      <c r="R102" s="33">
        <f>IF(K96&gt;D102,1,0)</f>
        <v>1</v>
      </c>
      <c r="S102" s="33">
        <f>IF(K96&gt;D102+17.9,1,0)</f>
        <v>0</v>
      </c>
      <c r="T102" s="33"/>
      <c r="U102" s="33">
        <f t="shared" ref="U102:U110" si="155">SUM(Q102:S102)+C102</f>
        <v>5</v>
      </c>
      <c r="V102" s="159">
        <f t="shared" ref="V102:V110" si="156">(F102-U102)+C102</f>
        <v>5</v>
      </c>
      <c r="W102" s="33">
        <f>IF(M96=D102,1,0)</f>
        <v>0</v>
      </c>
      <c r="X102" s="33">
        <f>IF(M96&gt;D102,1,0)</f>
        <v>1</v>
      </c>
      <c r="Y102" s="33">
        <f>IF(M96&gt;D102+17.9,1,0)</f>
        <v>0</v>
      </c>
      <c r="Z102" s="33">
        <f t="shared" ref="Z102:Z110" si="157">SUM(W102:Y102)+C102</f>
        <v>5</v>
      </c>
      <c r="AA102" s="159">
        <f t="shared" ref="AA102:AA110" si="158">(G102-Z102)+C102</f>
        <v>5</v>
      </c>
      <c r="AB102" s="33">
        <f>IF(N96=D102,1,0)</f>
        <v>0</v>
      </c>
      <c r="AC102" s="33">
        <f>IF(N96&gt;D102,1,0)</f>
        <v>1</v>
      </c>
      <c r="AD102" s="33">
        <f>IF(N96&gt;D102+17.9,1,0)</f>
        <v>0</v>
      </c>
      <c r="AE102" s="33">
        <f t="shared" ref="AE102:AE110" si="159">SUM(AB102:AD102)+C102</f>
        <v>5</v>
      </c>
      <c r="AF102" s="159">
        <f t="shared" ref="AF102:AF110" si="160">(H102-AE102)+C102</f>
        <v>5</v>
      </c>
      <c r="AG102" s="33">
        <f>IF(O96=D102,1,0)</f>
        <v>0</v>
      </c>
      <c r="AH102" s="33">
        <f>IF(O96&gt;D102,1,0)</f>
        <v>1</v>
      </c>
      <c r="AI102" s="33">
        <f>IF(O96&gt;D102+17.9,1,0)</f>
        <v>0</v>
      </c>
      <c r="AJ102" s="33"/>
      <c r="AK102" s="33">
        <f t="shared" ref="AK102:AK110" si="161">SUM(AG102:AI102)+C102</f>
        <v>5</v>
      </c>
      <c r="AL102" s="159">
        <f t="shared" ref="AL102:AL110" si="162">(I102-AK102)+C102</f>
        <v>6</v>
      </c>
      <c r="AM102" s="2"/>
      <c r="AN102" s="2"/>
      <c r="AO102" s="31">
        <f xml:space="preserve"> IF( K96-D102&lt;0,-1,0)</f>
        <v>0</v>
      </c>
      <c r="AP102" s="31">
        <f xml:space="preserve"> IF(K96-D102&gt;17.9,C102+2,C102+1)</f>
        <v>5</v>
      </c>
      <c r="AQ102" s="31">
        <f t="shared" ref="AQ102:AQ110" si="163">(AP102+2)-F102</f>
        <v>1</v>
      </c>
      <c r="AR102" s="31"/>
      <c r="AS102" s="31"/>
      <c r="AT102" s="31">
        <f t="shared" ref="AT102:AT110" si="164" xml:space="preserve"> IF(AQ102&lt;0, 0, AQ102+AO102)</f>
        <v>1</v>
      </c>
      <c r="AU102" s="46">
        <f t="shared" ref="AU102:AU110" si="165">IF(AT102&lt;0,0,AT102)</f>
        <v>1</v>
      </c>
      <c r="AV102" s="31">
        <f xml:space="preserve"> IF( M96-D102&lt;0,-1,0)</f>
        <v>0</v>
      </c>
      <c r="AW102" s="31">
        <f xml:space="preserve"> IF(M96-D102&gt;17.9,C102+2,C102+1)</f>
        <v>5</v>
      </c>
      <c r="AX102" s="31">
        <f t="shared" ref="AX102:AX110" si="166">(AW102+2)-G102</f>
        <v>1</v>
      </c>
      <c r="AY102" s="31">
        <f t="shared" ref="AY102:AY110" si="167" xml:space="preserve"> IF(AX102&lt;0, 0, AX102+AV102)</f>
        <v>1</v>
      </c>
      <c r="AZ102" s="46">
        <f t="shared" ref="AZ102:AZ110" si="168">IF(AY102&lt;0,0,AY102)</f>
        <v>1</v>
      </c>
      <c r="BA102" s="31">
        <f xml:space="preserve"> IF( N96-D102&lt;0,-1,0)</f>
        <v>0</v>
      </c>
      <c r="BB102" s="31">
        <f xml:space="preserve"> IF(N96-D102&gt;17.9,C102+2,C102+1)</f>
        <v>5</v>
      </c>
      <c r="BC102" s="31">
        <f t="shared" ref="BC102:BC110" si="169">(BB102+2)-H102</f>
        <v>1</v>
      </c>
      <c r="BD102" s="31">
        <f t="shared" ref="BD102:BD110" si="170">IF(BC102&lt;0,0,BC102+BA102)</f>
        <v>1</v>
      </c>
      <c r="BE102" s="46">
        <f t="shared" ref="BE102:BE110" si="171">IF(BD102&lt;0,0,BD102)</f>
        <v>1</v>
      </c>
      <c r="BF102" s="31">
        <f xml:space="preserve"> IF( O96-D102&lt;0,-1,0)</f>
        <v>0</v>
      </c>
      <c r="BG102" s="31">
        <f xml:space="preserve"> IF(O96-D102&gt;17.9,C102+2,C102+1)</f>
        <v>5</v>
      </c>
      <c r="BH102" s="31">
        <f t="shared" ref="BH102:BH110" si="172">(BG102+2)-I102</f>
        <v>0</v>
      </c>
      <c r="BI102" s="31">
        <f t="shared" ref="BI102:BI110" si="173" xml:space="preserve"> IF(BH102&lt;0, 0, BH102+BF102)</f>
        <v>0</v>
      </c>
      <c r="BJ102" s="46">
        <f t="shared" ref="BJ102:BJ110" si="174">IF(BI102&lt;0,0,BI102)</f>
        <v>0</v>
      </c>
    </row>
    <row r="103" spans="2:62" x14ac:dyDescent="0.25">
      <c r="B103" s="4">
        <v>2</v>
      </c>
      <c r="C103" s="289">
        <f>'DAY 1 INPUT'!C7</f>
        <v>5</v>
      </c>
      <c r="D103" s="289">
        <f>'DAY 1 INPUT'!D7</f>
        <v>7</v>
      </c>
      <c r="E103" s="74"/>
      <c r="F103" s="99">
        <f>'DAY 1 INPUT'!R7</f>
        <v>7</v>
      </c>
      <c r="G103" s="99">
        <f>'DAY 1 INPUT'!S7</f>
        <v>7</v>
      </c>
      <c r="H103" s="99">
        <f>'DAY 1 INPUT'!T7</f>
        <v>7</v>
      </c>
      <c r="I103" s="99">
        <f>'DAY 1 INPUT'!U7</f>
        <v>7</v>
      </c>
      <c r="J103" s="2"/>
      <c r="K103" s="6">
        <f t="shared" si="151"/>
        <v>7</v>
      </c>
      <c r="L103" s="6"/>
      <c r="M103" s="6">
        <f t="shared" si="152"/>
        <v>7</v>
      </c>
      <c r="N103" s="6">
        <f t="shared" si="153"/>
        <v>7</v>
      </c>
      <c r="O103" s="6">
        <f t="shared" si="154"/>
        <v>7</v>
      </c>
      <c r="P103" s="9"/>
      <c r="Q103" s="3">
        <f>IF(K96=D103,1,0)</f>
        <v>0</v>
      </c>
      <c r="R103" s="3">
        <f>IF(K96&gt;D103,1,0)</f>
        <v>1</v>
      </c>
      <c r="S103" s="155">
        <f>IF(K96&gt;D103+17.9,1,0)</f>
        <v>0</v>
      </c>
      <c r="T103" s="3"/>
      <c r="U103" s="3">
        <f t="shared" si="155"/>
        <v>6</v>
      </c>
      <c r="V103" s="15">
        <f t="shared" si="156"/>
        <v>6</v>
      </c>
      <c r="W103" s="3">
        <f>IF(M96=D103,1,0)</f>
        <v>0</v>
      </c>
      <c r="X103" s="3">
        <f>IF(M96&gt;D103,1,0)</f>
        <v>1</v>
      </c>
      <c r="Y103" s="155">
        <f>IF(M96&gt;D103+17.9,1,0)</f>
        <v>0</v>
      </c>
      <c r="Z103" s="3">
        <f t="shared" si="157"/>
        <v>6</v>
      </c>
      <c r="AA103" s="15">
        <f t="shared" si="158"/>
        <v>6</v>
      </c>
      <c r="AB103" s="3">
        <f>IF(N96=D103,1,0)</f>
        <v>0</v>
      </c>
      <c r="AC103" s="3">
        <f>IF(N96&gt;D103,1,0)</f>
        <v>1</v>
      </c>
      <c r="AD103" s="155">
        <f>IF(N96&gt;D103+17.9,1,0)</f>
        <v>0</v>
      </c>
      <c r="AE103" s="3">
        <f t="shared" si="159"/>
        <v>6</v>
      </c>
      <c r="AF103" s="15">
        <f t="shared" si="160"/>
        <v>6</v>
      </c>
      <c r="AG103" s="3">
        <f>IF(O96=D103,1,0)</f>
        <v>0</v>
      </c>
      <c r="AH103" s="3">
        <f>IF(O96&gt;D103,1,0)</f>
        <v>1</v>
      </c>
      <c r="AI103" s="155">
        <f>IF(O96&gt;D103+17.9,1,0)</f>
        <v>0</v>
      </c>
      <c r="AJ103" s="3"/>
      <c r="AK103" s="3">
        <f t="shared" si="161"/>
        <v>6</v>
      </c>
      <c r="AL103" s="15">
        <f t="shared" si="162"/>
        <v>6</v>
      </c>
      <c r="AM103" s="25" t="s">
        <v>8</v>
      </c>
      <c r="AN103" s="25"/>
      <c r="AO103" s="6">
        <f xml:space="preserve"> IF( K96-D103&lt;0,-1,0)</f>
        <v>0</v>
      </c>
      <c r="AP103" s="72">
        <f xml:space="preserve"> IF(K96-D103&gt;17.9,C103+2,C103+1)</f>
        <v>6</v>
      </c>
      <c r="AQ103" s="6">
        <f t="shared" si="163"/>
        <v>1</v>
      </c>
      <c r="AR103" s="6"/>
      <c r="AS103" s="6"/>
      <c r="AT103" s="72">
        <f t="shared" si="164"/>
        <v>1</v>
      </c>
      <c r="AU103" s="46">
        <f t="shared" si="165"/>
        <v>1</v>
      </c>
      <c r="AV103" s="6">
        <f xml:space="preserve"> IF( M96-D103&lt;0,-1,0)</f>
        <v>0</v>
      </c>
      <c r="AW103" s="72">
        <f xml:space="preserve"> IF(M96-D103&gt;17.9,C103+2,C103+1)</f>
        <v>6</v>
      </c>
      <c r="AX103" s="6">
        <f t="shared" si="166"/>
        <v>1</v>
      </c>
      <c r="AY103" s="6">
        <f t="shared" si="167"/>
        <v>1</v>
      </c>
      <c r="AZ103" s="46">
        <f t="shared" si="168"/>
        <v>1</v>
      </c>
      <c r="BA103" s="6">
        <f xml:space="preserve"> IF( N96-D103&lt;0,-1,0)</f>
        <v>0</v>
      </c>
      <c r="BB103" s="72">
        <f xml:space="preserve"> IF(N96-D103&gt;17.9,C103+2,C103+1)</f>
        <v>6</v>
      </c>
      <c r="BC103" s="6">
        <f t="shared" si="169"/>
        <v>1</v>
      </c>
      <c r="BD103" s="6">
        <f t="shared" si="170"/>
        <v>1</v>
      </c>
      <c r="BE103" s="46">
        <f t="shared" si="171"/>
        <v>1</v>
      </c>
      <c r="BF103" s="6">
        <f xml:space="preserve"> IF( O96-D103&lt;0,-1,0)</f>
        <v>0</v>
      </c>
      <c r="BG103" s="72">
        <f xml:space="preserve"> IF(O96-D103&gt;17.9,C103+2,C103+1)</f>
        <v>6</v>
      </c>
      <c r="BH103" s="6">
        <f t="shared" si="172"/>
        <v>1</v>
      </c>
      <c r="BI103" s="6">
        <f t="shared" si="173"/>
        <v>1</v>
      </c>
      <c r="BJ103" s="46">
        <f t="shared" si="174"/>
        <v>1</v>
      </c>
    </row>
    <row r="104" spans="2:62" x14ac:dyDescent="0.25">
      <c r="B104" s="29">
        <v>3</v>
      </c>
      <c r="C104" s="289">
        <f>'DAY 1 INPUT'!C8</f>
        <v>4</v>
      </c>
      <c r="D104" s="289">
        <f>'DAY 1 INPUT'!D8</f>
        <v>5</v>
      </c>
      <c r="E104" s="2"/>
      <c r="F104" s="99">
        <f>'DAY 1 INPUT'!R8</f>
        <v>6</v>
      </c>
      <c r="G104" s="99">
        <f>'DAY 1 INPUT'!S8</f>
        <v>10</v>
      </c>
      <c r="H104" s="99">
        <f>'DAY 1 INPUT'!T8</f>
        <v>8</v>
      </c>
      <c r="I104" s="99">
        <f>'DAY 1 INPUT'!U8</f>
        <v>8</v>
      </c>
      <c r="J104" s="2"/>
      <c r="K104" s="31">
        <f t="shared" si="151"/>
        <v>6</v>
      </c>
      <c r="L104" s="31"/>
      <c r="M104" s="31">
        <f t="shared" si="152"/>
        <v>6</v>
      </c>
      <c r="N104" s="31">
        <f t="shared" si="153"/>
        <v>6</v>
      </c>
      <c r="O104" s="31">
        <f t="shared" si="154"/>
        <v>6</v>
      </c>
      <c r="P104" s="9"/>
      <c r="Q104" s="33">
        <f>IF(K96=D104,1,0)</f>
        <v>0</v>
      </c>
      <c r="R104" s="33">
        <f>IF(K96&gt;D104,1,0)</f>
        <v>1</v>
      </c>
      <c r="S104" s="33">
        <f>IF(K96&gt;D104+17.9,1,0)</f>
        <v>1</v>
      </c>
      <c r="T104" s="33"/>
      <c r="U104" s="33">
        <f t="shared" si="155"/>
        <v>6</v>
      </c>
      <c r="V104" s="159">
        <f t="shared" si="156"/>
        <v>4</v>
      </c>
      <c r="W104" s="33">
        <f>IF(M96=D104,1,0)</f>
        <v>0</v>
      </c>
      <c r="X104" s="33">
        <f>IF(M96&gt;D104,1,0)</f>
        <v>1</v>
      </c>
      <c r="Y104" s="33">
        <f>IF(M96&gt;D104+17.9,1,0)</f>
        <v>1</v>
      </c>
      <c r="Z104" s="33">
        <f t="shared" si="157"/>
        <v>6</v>
      </c>
      <c r="AA104" s="159">
        <f t="shared" si="158"/>
        <v>8</v>
      </c>
      <c r="AB104" s="33">
        <f>IF(N96=D104,1,0)</f>
        <v>0</v>
      </c>
      <c r="AC104" s="33">
        <f>IF(N96&gt;D104,1,0)</f>
        <v>1</v>
      </c>
      <c r="AD104" s="33">
        <f>IF(N96&gt;D104+17.9,1,0)</f>
        <v>1</v>
      </c>
      <c r="AE104" s="33">
        <f t="shared" si="159"/>
        <v>6</v>
      </c>
      <c r="AF104" s="159">
        <f t="shared" si="160"/>
        <v>6</v>
      </c>
      <c r="AG104" s="33">
        <f>IF(O96=D104,1,0)</f>
        <v>0</v>
      </c>
      <c r="AH104" s="33">
        <f>IF(O96&gt;D104,1,0)</f>
        <v>1</v>
      </c>
      <c r="AI104" s="33">
        <f>IF(O96&gt;D104+17.9,1,0)</f>
        <v>1</v>
      </c>
      <c r="AJ104" s="33"/>
      <c r="AK104" s="33">
        <f t="shared" si="161"/>
        <v>6</v>
      </c>
      <c r="AL104" s="159">
        <f t="shared" si="162"/>
        <v>6</v>
      </c>
      <c r="AM104" s="2"/>
      <c r="AN104" s="2"/>
      <c r="AO104" s="31">
        <f xml:space="preserve"> IF( K96-D104&lt;0,-1,0)</f>
        <v>0</v>
      </c>
      <c r="AP104" s="31">
        <f xml:space="preserve"> IF(K96-D104&gt;17.9,C104+2,C104+1)</f>
        <v>6</v>
      </c>
      <c r="AQ104" s="31">
        <f t="shared" si="163"/>
        <v>2</v>
      </c>
      <c r="AR104" s="31"/>
      <c r="AS104" s="31"/>
      <c r="AT104" s="31">
        <f t="shared" si="164"/>
        <v>2</v>
      </c>
      <c r="AU104" s="46">
        <f t="shared" si="165"/>
        <v>2</v>
      </c>
      <c r="AV104" s="31">
        <f xml:space="preserve"> IF( M96-D104&lt;0,-1,0)</f>
        <v>0</v>
      </c>
      <c r="AW104" s="31">
        <f xml:space="preserve"> IF(M96-D104&gt;17.9,C104+2,C104+1)</f>
        <v>6</v>
      </c>
      <c r="AX104" s="31">
        <f t="shared" si="166"/>
        <v>-2</v>
      </c>
      <c r="AY104" s="31">
        <f t="shared" si="167"/>
        <v>0</v>
      </c>
      <c r="AZ104" s="46">
        <f t="shared" si="168"/>
        <v>0</v>
      </c>
      <c r="BA104" s="31">
        <f xml:space="preserve"> IF( N96-D104&lt;0,-1,0)</f>
        <v>0</v>
      </c>
      <c r="BB104" s="31">
        <f xml:space="preserve"> IF(N96-D104&gt;17.9,C104+2,C104+1)</f>
        <v>6</v>
      </c>
      <c r="BC104" s="31">
        <f t="shared" si="169"/>
        <v>0</v>
      </c>
      <c r="BD104" s="31">
        <f t="shared" si="170"/>
        <v>0</v>
      </c>
      <c r="BE104" s="46">
        <f t="shared" si="171"/>
        <v>0</v>
      </c>
      <c r="BF104" s="31">
        <f xml:space="preserve"> IF( O96-D104&lt;0,-1,0)</f>
        <v>0</v>
      </c>
      <c r="BG104" s="31">
        <f xml:space="preserve"> IF(O96-D104&gt;17.9,C104+2,C104+1)</f>
        <v>6</v>
      </c>
      <c r="BH104" s="31">
        <f t="shared" si="172"/>
        <v>0</v>
      </c>
      <c r="BI104" s="31">
        <f t="shared" si="173"/>
        <v>0</v>
      </c>
      <c r="BJ104" s="46">
        <f t="shared" si="174"/>
        <v>0</v>
      </c>
    </row>
    <row r="105" spans="2:62" x14ac:dyDescent="0.25">
      <c r="B105" s="4">
        <v>4</v>
      </c>
      <c r="C105" s="289">
        <f>'DAY 1 INPUT'!C9</f>
        <v>3</v>
      </c>
      <c r="D105" s="289">
        <f>'DAY 1 INPUT'!D9</f>
        <v>17</v>
      </c>
      <c r="E105" s="74"/>
      <c r="F105" s="99">
        <f>'DAY 1 INPUT'!R9</f>
        <v>7</v>
      </c>
      <c r="G105" s="99">
        <f>'DAY 1 INPUT'!S9</f>
        <v>5</v>
      </c>
      <c r="H105" s="99">
        <f>'DAY 1 INPUT'!T9</f>
        <v>6</v>
      </c>
      <c r="I105" s="99">
        <f>'DAY 1 INPUT'!U9</f>
        <v>4</v>
      </c>
      <c r="J105" s="2"/>
      <c r="K105" s="6">
        <f t="shared" si="151"/>
        <v>5</v>
      </c>
      <c r="L105" s="6"/>
      <c r="M105" s="6">
        <f t="shared" si="152"/>
        <v>5</v>
      </c>
      <c r="N105" s="6">
        <f t="shared" si="153"/>
        <v>5</v>
      </c>
      <c r="O105" s="6">
        <f t="shared" si="154"/>
        <v>4</v>
      </c>
      <c r="P105" s="9"/>
      <c r="Q105" s="3">
        <f>IF(K96=D105,1,0)</f>
        <v>0</v>
      </c>
      <c r="R105" s="3">
        <f>IF(K96&gt;D105,1,0)</f>
        <v>1</v>
      </c>
      <c r="S105" s="155">
        <f>IF(K96&gt;D105+17.9,1,0)</f>
        <v>0</v>
      </c>
      <c r="T105" s="3"/>
      <c r="U105" s="3">
        <f t="shared" si="155"/>
        <v>4</v>
      </c>
      <c r="V105" s="15">
        <f t="shared" si="156"/>
        <v>6</v>
      </c>
      <c r="W105" s="3">
        <f>IF(M96=D105,1,0)</f>
        <v>0</v>
      </c>
      <c r="X105" s="3">
        <f>IF(M96&gt;D105,1,0)</f>
        <v>1</v>
      </c>
      <c r="Y105" s="155">
        <f>IF(M96&gt;D105+17.9,1,0)</f>
        <v>0</v>
      </c>
      <c r="Z105" s="3">
        <f t="shared" si="157"/>
        <v>4</v>
      </c>
      <c r="AA105" s="15">
        <f t="shared" si="158"/>
        <v>4</v>
      </c>
      <c r="AB105" s="3">
        <f>IF(N96=D105,1,0)</f>
        <v>0</v>
      </c>
      <c r="AC105" s="3">
        <f>IF(N96&gt;D105,1,0)</f>
        <v>1</v>
      </c>
      <c r="AD105" s="155">
        <f>IF(N96&gt;D105+17.9,1,0)</f>
        <v>0</v>
      </c>
      <c r="AE105" s="3">
        <f t="shared" si="159"/>
        <v>4</v>
      </c>
      <c r="AF105" s="15">
        <f t="shared" si="160"/>
        <v>5</v>
      </c>
      <c r="AG105" s="3">
        <f>IF(O96=D105,1,0)</f>
        <v>0</v>
      </c>
      <c r="AH105" s="3">
        <f>IF(O96&gt;D105,1,0)</f>
        <v>1</v>
      </c>
      <c r="AI105" s="155">
        <f>IF(O96&gt;D105+17.9,1,0)</f>
        <v>0</v>
      </c>
      <c r="AJ105" s="3"/>
      <c r="AK105" s="3">
        <f t="shared" si="161"/>
        <v>4</v>
      </c>
      <c r="AL105" s="15">
        <f t="shared" si="162"/>
        <v>3</v>
      </c>
      <c r="AM105" s="2"/>
      <c r="AN105" s="2"/>
      <c r="AO105" s="6">
        <f xml:space="preserve"> IF( K96-D105&lt;0,-1,0)</f>
        <v>0</v>
      </c>
      <c r="AP105" s="72">
        <f xml:space="preserve"> IF(K96-D105&gt;17.9,C105+2,C105+1)</f>
        <v>4</v>
      </c>
      <c r="AQ105" s="6">
        <f t="shared" si="163"/>
        <v>-1</v>
      </c>
      <c r="AR105" s="6"/>
      <c r="AS105" s="6"/>
      <c r="AT105" s="72">
        <f t="shared" si="164"/>
        <v>0</v>
      </c>
      <c r="AU105" s="46">
        <f t="shared" si="165"/>
        <v>0</v>
      </c>
      <c r="AV105" s="6">
        <f xml:space="preserve"> IF( M96-D105&lt;0,-1,0)</f>
        <v>0</v>
      </c>
      <c r="AW105" s="72">
        <f xml:space="preserve"> IF(M96-D105&gt;17.9,C105+2,C105+1)</f>
        <v>4</v>
      </c>
      <c r="AX105" s="6">
        <f t="shared" si="166"/>
        <v>1</v>
      </c>
      <c r="AY105" s="6">
        <f t="shared" si="167"/>
        <v>1</v>
      </c>
      <c r="AZ105" s="46">
        <f t="shared" si="168"/>
        <v>1</v>
      </c>
      <c r="BA105" s="6">
        <f xml:space="preserve"> IF( N96-D105&lt;0,-1,0)</f>
        <v>0</v>
      </c>
      <c r="BB105" s="72">
        <f xml:space="preserve"> IF(N96-D105&gt;17.9,C105+2,C105+1)</f>
        <v>4</v>
      </c>
      <c r="BC105" s="6">
        <f t="shared" si="169"/>
        <v>0</v>
      </c>
      <c r="BD105" s="6">
        <f t="shared" si="170"/>
        <v>0</v>
      </c>
      <c r="BE105" s="46">
        <f t="shared" si="171"/>
        <v>0</v>
      </c>
      <c r="BF105" s="6">
        <f xml:space="preserve"> IF( O96-D105&lt;0,-1,0)</f>
        <v>0</v>
      </c>
      <c r="BG105" s="72">
        <f xml:space="preserve"> IF(O96-D105&gt;17.9,C105+2,C105+1)</f>
        <v>4</v>
      </c>
      <c r="BH105" s="6">
        <f t="shared" si="172"/>
        <v>2</v>
      </c>
      <c r="BI105" s="6">
        <f t="shared" si="173"/>
        <v>2</v>
      </c>
      <c r="BJ105" s="46">
        <f t="shared" si="174"/>
        <v>2</v>
      </c>
    </row>
    <row r="106" spans="2:62" x14ac:dyDescent="0.25">
      <c r="B106" s="29">
        <v>5</v>
      </c>
      <c r="C106" s="289">
        <f>'DAY 1 INPUT'!C10</f>
        <v>4</v>
      </c>
      <c r="D106" s="289">
        <f>'DAY 1 INPUT'!D10</f>
        <v>15</v>
      </c>
      <c r="E106" s="2"/>
      <c r="F106" s="99">
        <f>'DAY 1 INPUT'!R10</f>
        <v>6</v>
      </c>
      <c r="G106" s="99">
        <f>'DAY 1 INPUT'!S10</f>
        <v>6</v>
      </c>
      <c r="H106" s="99">
        <f>'DAY 1 INPUT'!T10</f>
        <v>6</v>
      </c>
      <c r="I106" s="99">
        <f>'DAY 1 INPUT'!U10</f>
        <v>4</v>
      </c>
      <c r="J106" s="2"/>
      <c r="K106" s="31">
        <f t="shared" si="151"/>
        <v>6</v>
      </c>
      <c r="L106" s="31"/>
      <c r="M106" s="31">
        <f t="shared" si="152"/>
        <v>6</v>
      </c>
      <c r="N106" s="31">
        <f t="shared" si="153"/>
        <v>6</v>
      </c>
      <c r="O106" s="31">
        <f t="shared" si="154"/>
        <v>4</v>
      </c>
      <c r="P106" s="9"/>
      <c r="Q106" s="33">
        <f>IF(K96=D106,1,0)</f>
        <v>0</v>
      </c>
      <c r="R106" s="33">
        <f>IF(K96&gt;D106,1,0)</f>
        <v>1</v>
      </c>
      <c r="S106" s="33">
        <f>IF(K96&gt;D106+17.9,1,0)</f>
        <v>0</v>
      </c>
      <c r="T106" s="33"/>
      <c r="U106" s="33">
        <f t="shared" si="155"/>
        <v>5</v>
      </c>
      <c r="V106" s="159">
        <f t="shared" si="156"/>
        <v>5</v>
      </c>
      <c r="W106" s="33">
        <f>IF(M96=D106,1,0)</f>
        <v>0</v>
      </c>
      <c r="X106" s="33">
        <f>IF(M96&gt;D106,1,0)</f>
        <v>1</v>
      </c>
      <c r="Y106" s="33">
        <f>IF(M96&gt;D106+17.9,1,0)</f>
        <v>0</v>
      </c>
      <c r="Z106" s="33">
        <f t="shared" si="157"/>
        <v>5</v>
      </c>
      <c r="AA106" s="159">
        <f t="shared" si="158"/>
        <v>5</v>
      </c>
      <c r="AB106" s="33">
        <f>IF(N96=D106,1,0)</f>
        <v>0</v>
      </c>
      <c r="AC106" s="33">
        <f>IF(N96&gt;D106,1,0)</f>
        <v>1</v>
      </c>
      <c r="AD106" s="33">
        <f>IF(N96&gt;D106+17.9,1,0)</f>
        <v>0</v>
      </c>
      <c r="AE106" s="33">
        <f t="shared" si="159"/>
        <v>5</v>
      </c>
      <c r="AF106" s="159">
        <f t="shared" si="160"/>
        <v>5</v>
      </c>
      <c r="AG106" s="33">
        <f>IF(O96=D106,1,0)</f>
        <v>0</v>
      </c>
      <c r="AH106" s="33">
        <f>IF(O96&gt;D106,1,0)</f>
        <v>1</v>
      </c>
      <c r="AI106" s="33">
        <f>IF(O96&gt;D106+17.9,1,0)</f>
        <v>0</v>
      </c>
      <c r="AJ106" s="33"/>
      <c r="AK106" s="33">
        <f t="shared" si="161"/>
        <v>5</v>
      </c>
      <c r="AL106" s="159">
        <f t="shared" si="162"/>
        <v>3</v>
      </c>
      <c r="AM106" s="2"/>
      <c r="AN106" s="2"/>
      <c r="AO106" s="31">
        <f xml:space="preserve"> IF( K96-D106&lt;0,-1,0)</f>
        <v>0</v>
      </c>
      <c r="AP106" s="31">
        <f xml:space="preserve"> IF(K96-D106&gt;17.9,C106+2,C106+1)</f>
        <v>5</v>
      </c>
      <c r="AQ106" s="31">
        <f t="shared" si="163"/>
        <v>1</v>
      </c>
      <c r="AR106" s="31"/>
      <c r="AS106" s="31"/>
      <c r="AT106" s="31">
        <f t="shared" si="164"/>
        <v>1</v>
      </c>
      <c r="AU106" s="46">
        <f t="shared" si="165"/>
        <v>1</v>
      </c>
      <c r="AV106" s="31">
        <f xml:space="preserve"> IF( M96-D106&lt;0,-1,0)</f>
        <v>0</v>
      </c>
      <c r="AW106" s="31">
        <f xml:space="preserve"> IF(M96-D106&gt;17.9,C106+2,C106+1)</f>
        <v>5</v>
      </c>
      <c r="AX106" s="31">
        <f t="shared" si="166"/>
        <v>1</v>
      </c>
      <c r="AY106" s="31">
        <f t="shared" si="167"/>
        <v>1</v>
      </c>
      <c r="AZ106" s="46">
        <f t="shared" si="168"/>
        <v>1</v>
      </c>
      <c r="BA106" s="31">
        <f xml:space="preserve"> IF( N96-D106&lt;0,-1,0)</f>
        <v>0</v>
      </c>
      <c r="BB106" s="31">
        <f xml:space="preserve"> IF(N96-D106&gt;17.9,C106+2,C106+1)</f>
        <v>5</v>
      </c>
      <c r="BC106" s="31">
        <f t="shared" si="169"/>
        <v>1</v>
      </c>
      <c r="BD106" s="31">
        <f t="shared" si="170"/>
        <v>1</v>
      </c>
      <c r="BE106" s="46">
        <f t="shared" si="171"/>
        <v>1</v>
      </c>
      <c r="BF106" s="31">
        <f xml:space="preserve"> IF( O96-D106&lt;0,-1,0)</f>
        <v>0</v>
      </c>
      <c r="BG106" s="31">
        <f xml:space="preserve"> IF(O96-D106&gt;17.9,C106+2,C106+1)</f>
        <v>5</v>
      </c>
      <c r="BH106" s="6">
        <f t="shared" si="172"/>
        <v>3</v>
      </c>
      <c r="BI106" s="6">
        <f t="shared" si="173"/>
        <v>3</v>
      </c>
      <c r="BJ106" s="46">
        <f t="shared" si="174"/>
        <v>3</v>
      </c>
    </row>
    <row r="107" spans="2:62" x14ac:dyDescent="0.25">
      <c r="B107" s="4">
        <v>6</v>
      </c>
      <c r="C107" s="289">
        <f>'DAY 1 INPUT'!C11</f>
        <v>4</v>
      </c>
      <c r="D107" s="289">
        <f>'DAY 1 INPUT'!D11</f>
        <v>3</v>
      </c>
      <c r="E107" s="74"/>
      <c r="F107" s="99">
        <f>'DAY 1 INPUT'!R11</f>
        <v>5</v>
      </c>
      <c r="G107" s="99">
        <f>'DAY 1 INPUT'!S11</f>
        <v>4</v>
      </c>
      <c r="H107" s="99">
        <f>'DAY 1 INPUT'!T11</f>
        <v>5</v>
      </c>
      <c r="I107" s="99">
        <f>'DAY 1 INPUT'!U11</f>
        <v>7</v>
      </c>
      <c r="J107" s="2"/>
      <c r="K107" s="6">
        <f t="shared" si="151"/>
        <v>5</v>
      </c>
      <c r="L107" s="6"/>
      <c r="M107" s="6">
        <f t="shared" si="152"/>
        <v>4</v>
      </c>
      <c r="N107" s="6">
        <f t="shared" si="153"/>
        <v>5</v>
      </c>
      <c r="O107" s="6">
        <f t="shared" si="154"/>
        <v>6</v>
      </c>
      <c r="P107" s="9"/>
      <c r="Q107" s="3">
        <f>IF(K96=D107,1,0)</f>
        <v>0</v>
      </c>
      <c r="R107" s="3">
        <f>IF(K96&gt;D107,1,0)</f>
        <v>1</v>
      </c>
      <c r="S107" s="155">
        <f>IF(K96&gt;D107+17.9,1,0)</f>
        <v>1</v>
      </c>
      <c r="T107" s="3"/>
      <c r="U107" s="3">
        <f t="shared" si="155"/>
        <v>6</v>
      </c>
      <c r="V107" s="15">
        <f t="shared" si="156"/>
        <v>3</v>
      </c>
      <c r="W107" s="3">
        <f>IF(M96=D107,1,0)</f>
        <v>0</v>
      </c>
      <c r="X107" s="3">
        <f>IF(M96&gt;D107,1,0)</f>
        <v>1</v>
      </c>
      <c r="Y107" s="155">
        <f>IF(M96&gt;D107+17.9,1,0)</f>
        <v>1</v>
      </c>
      <c r="Z107" s="3">
        <f t="shared" si="157"/>
        <v>6</v>
      </c>
      <c r="AA107" s="15">
        <f t="shared" si="158"/>
        <v>2</v>
      </c>
      <c r="AB107" s="3">
        <f>IF(N96=D107,1,0)</f>
        <v>0</v>
      </c>
      <c r="AC107" s="3">
        <f>IF(N96&gt;D107,1,0)</f>
        <v>1</v>
      </c>
      <c r="AD107" s="155">
        <f>IF(N96&gt;D107+17.9,1,0)</f>
        <v>1</v>
      </c>
      <c r="AE107" s="3">
        <f t="shared" si="159"/>
        <v>6</v>
      </c>
      <c r="AF107" s="15">
        <f t="shared" si="160"/>
        <v>3</v>
      </c>
      <c r="AG107" s="3">
        <f>IF(O96=D107,1,0)</f>
        <v>0</v>
      </c>
      <c r="AH107" s="3">
        <f>IF(O96&gt;D107,1,0)</f>
        <v>1</v>
      </c>
      <c r="AI107" s="155">
        <f>IF(O96&gt;D107+17.9,1,0)</f>
        <v>1</v>
      </c>
      <c r="AJ107" s="3"/>
      <c r="AK107" s="3">
        <f t="shared" si="161"/>
        <v>6</v>
      </c>
      <c r="AL107" s="15">
        <f t="shared" si="162"/>
        <v>5</v>
      </c>
      <c r="AM107" s="2"/>
      <c r="AN107" s="2"/>
      <c r="AO107" s="6">
        <f xml:space="preserve"> IF( K96-D107&lt;0,-1,0)</f>
        <v>0</v>
      </c>
      <c r="AP107" s="72">
        <f xml:space="preserve"> IF(K96-D107&gt;17.9,C107+2,C107+1)</f>
        <v>6</v>
      </c>
      <c r="AQ107" s="6">
        <f t="shared" si="163"/>
        <v>3</v>
      </c>
      <c r="AR107" s="6"/>
      <c r="AS107" s="6"/>
      <c r="AT107" s="72">
        <f t="shared" si="164"/>
        <v>3</v>
      </c>
      <c r="AU107" s="46">
        <f t="shared" si="165"/>
        <v>3</v>
      </c>
      <c r="AV107" s="6">
        <f xml:space="preserve"> IF( M96-D107&lt;0,-1,0)</f>
        <v>0</v>
      </c>
      <c r="AW107" s="72">
        <f xml:space="preserve"> IF(M96-D107&gt;17.9,C107+2,C107+1)</f>
        <v>6</v>
      </c>
      <c r="AX107" s="6">
        <f t="shared" si="166"/>
        <v>4</v>
      </c>
      <c r="AY107" s="6">
        <f t="shared" si="167"/>
        <v>4</v>
      </c>
      <c r="AZ107" s="46">
        <f t="shared" si="168"/>
        <v>4</v>
      </c>
      <c r="BA107" s="6">
        <f xml:space="preserve"> IF( N96-D107&lt;0,-1,0)</f>
        <v>0</v>
      </c>
      <c r="BB107" s="72">
        <f xml:space="preserve"> IF(N96-D107&gt;17.9,C107+2,C107+1)</f>
        <v>6</v>
      </c>
      <c r="BC107" s="6">
        <f t="shared" si="169"/>
        <v>3</v>
      </c>
      <c r="BD107" s="6">
        <f t="shared" si="170"/>
        <v>3</v>
      </c>
      <c r="BE107" s="46">
        <f t="shared" si="171"/>
        <v>3</v>
      </c>
      <c r="BF107" s="6">
        <f xml:space="preserve"> IF( O96-D107&lt;0,-1,0)</f>
        <v>0</v>
      </c>
      <c r="BG107" s="72">
        <f xml:space="preserve"> IF(O96-D107&gt;17.9,C107+2,C107+1)</f>
        <v>6</v>
      </c>
      <c r="BH107" s="6">
        <f t="shared" si="172"/>
        <v>1</v>
      </c>
      <c r="BI107" s="6">
        <f t="shared" si="173"/>
        <v>1</v>
      </c>
      <c r="BJ107" s="46">
        <f t="shared" si="174"/>
        <v>1</v>
      </c>
    </row>
    <row r="108" spans="2:62" x14ac:dyDescent="0.25">
      <c r="B108" s="29">
        <v>7</v>
      </c>
      <c r="C108" s="289">
        <f>'DAY 1 INPUT'!C12</f>
        <v>4</v>
      </c>
      <c r="D108" s="289">
        <f>'DAY 1 INPUT'!D12</f>
        <v>1</v>
      </c>
      <c r="E108" s="2"/>
      <c r="F108" s="99">
        <f>'DAY 1 INPUT'!R12</f>
        <v>7</v>
      </c>
      <c r="G108" s="99">
        <f>'DAY 1 INPUT'!S12</f>
        <v>7</v>
      </c>
      <c r="H108" s="99">
        <f>'DAY 1 INPUT'!T12</f>
        <v>7</v>
      </c>
      <c r="I108" s="99">
        <f>'DAY 1 INPUT'!U12</f>
        <v>8</v>
      </c>
      <c r="J108" s="2"/>
      <c r="K108" s="31">
        <f t="shared" si="151"/>
        <v>6</v>
      </c>
      <c r="L108" s="31"/>
      <c r="M108" s="31">
        <f t="shared" si="152"/>
        <v>6</v>
      </c>
      <c r="N108" s="31">
        <f t="shared" si="153"/>
        <v>6</v>
      </c>
      <c r="O108" s="31">
        <f t="shared" si="154"/>
        <v>6</v>
      </c>
      <c r="P108" s="9"/>
      <c r="Q108" s="33">
        <f>IF(K96=D108,1,0)</f>
        <v>0</v>
      </c>
      <c r="R108" s="33">
        <f>IF(K96&gt;D108,1,0)</f>
        <v>1</v>
      </c>
      <c r="S108" s="33">
        <f>IF(K96&gt;D108+17.9,1,0)</f>
        <v>1</v>
      </c>
      <c r="T108" s="33"/>
      <c r="U108" s="33">
        <f t="shared" si="155"/>
        <v>6</v>
      </c>
      <c r="V108" s="159">
        <f t="shared" si="156"/>
        <v>5</v>
      </c>
      <c r="W108" s="33">
        <f>IF(M96=D108,1,0)</f>
        <v>0</v>
      </c>
      <c r="X108" s="33">
        <f>IF(M96&gt;D108,1,0)</f>
        <v>1</v>
      </c>
      <c r="Y108" s="33">
        <f>IF(M96&gt;D108+17.9,1,0)</f>
        <v>1</v>
      </c>
      <c r="Z108" s="33">
        <f t="shared" si="157"/>
        <v>6</v>
      </c>
      <c r="AA108" s="159">
        <f t="shared" si="158"/>
        <v>5</v>
      </c>
      <c r="AB108" s="33">
        <f>IF(N96=D108,1,0)</f>
        <v>0</v>
      </c>
      <c r="AC108" s="33">
        <f>IF(N96&gt;D108,1,0)</f>
        <v>1</v>
      </c>
      <c r="AD108" s="33">
        <f>IF(N96&gt;D108+17.9,1,0)</f>
        <v>1</v>
      </c>
      <c r="AE108" s="33">
        <f t="shared" si="159"/>
        <v>6</v>
      </c>
      <c r="AF108" s="159">
        <f t="shared" si="160"/>
        <v>5</v>
      </c>
      <c r="AG108" s="33">
        <f>IF(O96=D108,1,0)</f>
        <v>0</v>
      </c>
      <c r="AH108" s="33">
        <f>IF(O96&gt;D108,1,0)</f>
        <v>1</v>
      </c>
      <c r="AI108" s="33">
        <f>IF(O96&gt;D108+17.9,1,0)</f>
        <v>1</v>
      </c>
      <c r="AJ108" s="33"/>
      <c r="AK108" s="33">
        <f t="shared" si="161"/>
        <v>6</v>
      </c>
      <c r="AL108" s="159">
        <f t="shared" si="162"/>
        <v>6</v>
      </c>
      <c r="AM108" s="2"/>
      <c r="AN108" s="2"/>
      <c r="AO108" s="31">
        <f xml:space="preserve"> IF( K96-D108&lt;0,-1,0)</f>
        <v>0</v>
      </c>
      <c r="AP108" s="31">
        <f xml:space="preserve"> IF(K96-D108&gt;17.9,C108+2,C108+1)</f>
        <v>6</v>
      </c>
      <c r="AQ108" s="31">
        <f t="shared" si="163"/>
        <v>1</v>
      </c>
      <c r="AR108" s="31"/>
      <c r="AS108" s="31"/>
      <c r="AT108" s="31">
        <f t="shared" si="164"/>
        <v>1</v>
      </c>
      <c r="AU108" s="46">
        <f t="shared" si="165"/>
        <v>1</v>
      </c>
      <c r="AV108" s="31">
        <f xml:space="preserve"> IF( M96-D108&lt;0,-1,0)</f>
        <v>0</v>
      </c>
      <c r="AW108" s="31">
        <f xml:space="preserve"> IF(M96-D108&gt;17.9,C108+2,C108+1)</f>
        <v>6</v>
      </c>
      <c r="AX108" s="31">
        <f t="shared" si="166"/>
        <v>1</v>
      </c>
      <c r="AY108" s="31">
        <f t="shared" si="167"/>
        <v>1</v>
      </c>
      <c r="AZ108" s="46">
        <f t="shared" si="168"/>
        <v>1</v>
      </c>
      <c r="BA108" s="31">
        <f xml:space="preserve"> IF( N96-D108&lt;0,-1,0)</f>
        <v>0</v>
      </c>
      <c r="BB108" s="31">
        <f xml:space="preserve"> IF(N96-D108&gt;17.9,C108+2,C108+1)</f>
        <v>6</v>
      </c>
      <c r="BC108" s="31">
        <f t="shared" si="169"/>
        <v>1</v>
      </c>
      <c r="BD108" s="31">
        <f t="shared" si="170"/>
        <v>1</v>
      </c>
      <c r="BE108" s="46">
        <f t="shared" si="171"/>
        <v>1</v>
      </c>
      <c r="BF108" s="31">
        <f xml:space="preserve"> IF( O96-D108&lt;0,-1,0)</f>
        <v>0</v>
      </c>
      <c r="BG108" s="31">
        <f xml:space="preserve"> IF(O96-D108&gt;17.9,C108+2,C108+1)</f>
        <v>6</v>
      </c>
      <c r="BH108" s="31">
        <f t="shared" si="172"/>
        <v>0</v>
      </c>
      <c r="BI108" s="31">
        <f t="shared" si="173"/>
        <v>0</v>
      </c>
      <c r="BJ108" s="46">
        <f t="shared" si="174"/>
        <v>0</v>
      </c>
    </row>
    <row r="109" spans="2:62" x14ac:dyDescent="0.25">
      <c r="B109" s="4">
        <v>8</v>
      </c>
      <c r="C109" s="289">
        <f>'DAY 1 INPUT'!C13</f>
        <v>3</v>
      </c>
      <c r="D109" s="289">
        <f>'DAY 1 INPUT'!D13</f>
        <v>13</v>
      </c>
      <c r="E109" s="74"/>
      <c r="F109" s="99">
        <f>'DAY 1 INPUT'!R13</f>
        <v>5</v>
      </c>
      <c r="G109" s="99">
        <f>'DAY 1 INPUT'!S13</f>
        <v>5</v>
      </c>
      <c r="H109" s="99">
        <f>'DAY 1 INPUT'!T13</f>
        <v>4</v>
      </c>
      <c r="I109" s="99">
        <f>'DAY 1 INPUT'!U13</f>
        <v>4</v>
      </c>
      <c r="J109" s="2"/>
      <c r="K109" s="6">
        <f t="shared" si="151"/>
        <v>5</v>
      </c>
      <c r="L109" s="6"/>
      <c r="M109" s="6">
        <f t="shared" si="152"/>
        <v>5</v>
      </c>
      <c r="N109" s="6">
        <f t="shared" si="153"/>
        <v>4</v>
      </c>
      <c r="O109" s="6">
        <f t="shared" si="154"/>
        <v>4</v>
      </c>
      <c r="P109" s="9"/>
      <c r="Q109" s="3">
        <f>IF(K96=D109,1,0)</f>
        <v>0</v>
      </c>
      <c r="R109" s="3">
        <f>IF(K96&gt;D109,1,0)</f>
        <v>1</v>
      </c>
      <c r="S109" s="155">
        <f>IF(K96&gt;D109+17.9,1,0)</f>
        <v>0</v>
      </c>
      <c r="T109" s="3"/>
      <c r="U109" s="3">
        <f t="shared" si="155"/>
        <v>4</v>
      </c>
      <c r="V109" s="15">
        <f t="shared" si="156"/>
        <v>4</v>
      </c>
      <c r="W109" s="3">
        <f>IF(M96=D109,1,0)</f>
        <v>0</v>
      </c>
      <c r="X109" s="3">
        <f>IF(M96&gt;D109,1,0)</f>
        <v>1</v>
      </c>
      <c r="Y109" s="155">
        <f>IF(M96&gt;D109+17.9,1,0)</f>
        <v>0</v>
      </c>
      <c r="Z109" s="3">
        <f t="shared" si="157"/>
        <v>4</v>
      </c>
      <c r="AA109" s="15">
        <f t="shared" si="158"/>
        <v>4</v>
      </c>
      <c r="AB109" s="3">
        <f>IF(N96=D109,1,0)</f>
        <v>0</v>
      </c>
      <c r="AC109" s="3">
        <f>IF(N96&gt;D109,1,0)</f>
        <v>1</v>
      </c>
      <c r="AD109" s="155">
        <f>IF(N96&gt;D109+17.9,1,0)</f>
        <v>0</v>
      </c>
      <c r="AE109" s="3">
        <f t="shared" si="159"/>
        <v>4</v>
      </c>
      <c r="AF109" s="15">
        <f t="shared" si="160"/>
        <v>3</v>
      </c>
      <c r="AG109" s="3">
        <f>IF(O96=D109,1,0)</f>
        <v>0</v>
      </c>
      <c r="AH109" s="3">
        <f>IF(O96&gt;D109,1,0)</f>
        <v>1</v>
      </c>
      <c r="AI109" s="155">
        <f>IF(O96&gt;D109+17.9,1,0)</f>
        <v>0</v>
      </c>
      <c r="AJ109" s="3"/>
      <c r="AK109" s="3">
        <f t="shared" si="161"/>
        <v>4</v>
      </c>
      <c r="AL109" s="15">
        <f t="shared" si="162"/>
        <v>3</v>
      </c>
      <c r="AM109" s="2"/>
      <c r="AN109" s="2"/>
      <c r="AO109" s="6">
        <f xml:space="preserve"> IF( K96-D109&lt;0,-1,0)</f>
        <v>0</v>
      </c>
      <c r="AP109" s="72">
        <f xml:space="preserve"> IF(K96-D109&gt;17.9,C109+2,C109+1)</f>
        <v>4</v>
      </c>
      <c r="AQ109" s="6">
        <f t="shared" si="163"/>
        <v>1</v>
      </c>
      <c r="AR109" s="6"/>
      <c r="AS109" s="6"/>
      <c r="AT109" s="72">
        <f t="shared" si="164"/>
        <v>1</v>
      </c>
      <c r="AU109" s="46">
        <f t="shared" si="165"/>
        <v>1</v>
      </c>
      <c r="AV109" s="6">
        <f xml:space="preserve"> IF( M96-D109&lt;0,-1,0)</f>
        <v>0</v>
      </c>
      <c r="AW109" s="72">
        <f xml:space="preserve"> IF(M96-D109&gt;17.9,C109+2,C109+1)</f>
        <v>4</v>
      </c>
      <c r="AX109" s="6">
        <f t="shared" si="166"/>
        <v>1</v>
      </c>
      <c r="AY109" s="6">
        <f t="shared" si="167"/>
        <v>1</v>
      </c>
      <c r="AZ109" s="46">
        <f t="shared" si="168"/>
        <v>1</v>
      </c>
      <c r="BA109" s="6">
        <f xml:space="preserve"> IF( N96-D109&lt;0,-1,0)</f>
        <v>0</v>
      </c>
      <c r="BB109" s="72">
        <f xml:space="preserve"> IF(N96-D109&gt;17.9,C109+2,C109+1)</f>
        <v>4</v>
      </c>
      <c r="BC109" s="6">
        <f t="shared" si="169"/>
        <v>2</v>
      </c>
      <c r="BD109" s="6">
        <f t="shared" si="170"/>
        <v>2</v>
      </c>
      <c r="BE109" s="46">
        <f t="shared" si="171"/>
        <v>2</v>
      </c>
      <c r="BF109" s="6">
        <f xml:space="preserve"> IF( O96-D109&lt;0,-1,0)</f>
        <v>0</v>
      </c>
      <c r="BG109" s="72">
        <f xml:space="preserve"> IF(O96-D109&gt;17.9,C109+2,C109+1)</f>
        <v>4</v>
      </c>
      <c r="BH109" s="6">
        <f t="shared" si="172"/>
        <v>2</v>
      </c>
      <c r="BI109" s="6">
        <f t="shared" si="173"/>
        <v>2</v>
      </c>
      <c r="BJ109" s="46">
        <f t="shared" si="174"/>
        <v>2</v>
      </c>
    </row>
    <row r="110" spans="2:62" x14ac:dyDescent="0.25">
      <c r="B110" s="29">
        <v>9</v>
      </c>
      <c r="C110" s="289">
        <f>'DAY 1 INPUT'!C14</f>
        <v>4</v>
      </c>
      <c r="D110" s="289">
        <f>'DAY 1 INPUT'!D14</f>
        <v>9</v>
      </c>
      <c r="E110" s="2"/>
      <c r="F110" s="99">
        <f>'DAY 1 INPUT'!R14</f>
        <v>8</v>
      </c>
      <c r="G110" s="99">
        <f>'DAY 1 INPUT'!S14</f>
        <v>7</v>
      </c>
      <c r="H110" s="99">
        <f>'DAY 1 INPUT'!T14</f>
        <v>8</v>
      </c>
      <c r="I110" s="99">
        <f>'DAY 1 INPUT'!U14</f>
        <v>7</v>
      </c>
      <c r="J110" s="2"/>
      <c r="K110" s="31">
        <f t="shared" si="151"/>
        <v>6</v>
      </c>
      <c r="L110" s="31"/>
      <c r="M110" s="31">
        <f t="shared" si="152"/>
        <v>6</v>
      </c>
      <c r="N110" s="31">
        <f t="shared" si="153"/>
        <v>6</v>
      </c>
      <c r="O110" s="31">
        <f t="shared" si="154"/>
        <v>6</v>
      </c>
      <c r="P110" s="9"/>
      <c r="Q110" s="33">
        <f>IF(K96=D110,1,0)</f>
        <v>0</v>
      </c>
      <c r="R110" s="33">
        <f>IF(K96&gt;D110,1,0)</f>
        <v>1</v>
      </c>
      <c r="S110" s="33">
        <f>IF(K96&gt;D110+17.9,1,0)</f>
        <v>0</v>
      </c>
      <c r="T110" s="33"/>
      <c r="U110" s="33">
        <f t="shared" si="155"/>
        <v>5</v>
      </c>
      <c r="V110" s="159">
        <f t="shared" si="156"/>
        <v>7</v>
      </c>
      <c r="W110" s="33">
        <f>IF(M96=D110,1,0)</f>
        <v>0</v>
      </c>
      <c r="X110" s="33">
        <f>IF(M96&gt;D110,1,0)</f>
        <v>1</v>
      </c>
      <c r="Y110" s="33">
        <f>IF(M96&gt;D110+17.9,1,0)</f>
        <v>0</v>
      </c>
      <c r="Z110" s="33">
        <f t="shared" si="157"/>
        <v>5</v>
      </c>
      <c r="AA110" s="159">
        <f t="shared" si="158"/>
        <v>6</v>
      </c>
      <c r="AB110" s="33">
        <f>IF(N96=D110,1,0)</f>
        <v>0</v>
      </c>
      <c r="AC110" s="33">
        <f>IF(N96&gt;D110,1,0)</f>
        <v>1</v>
      </c>
      <c r="AD110" s="33">
        <f>IF(N96&gt;D110+17.9,1,0)</f>
        <v>0</v>
      </c>
      <c r="AE110" s="33">
        <f t="shared" si="159"/>
        <v>5</v>
      </c>
      <c r="AF110" s="159">
        <f t="shared" si="160"/>
        <v>7</v>
      </c>
      <c r="AG110" s="33">
        <f>IF(O96=D110,1,0)</f>
        <v>0</v>
      </c>
      <c r="AH110" s="33">
        <f>IF(O96&gt;D110,1,0)</f>
        <v>1</v>
      </c>
      <c r="AI110" s="33">
        <f>IF(O96&gt;D110+17.9,1,0)</f>
        <v>0</v>
      </c>
      <c r="AJ110" s="33"/>
      <c r="AK110" s="33">
        <f t="shared" si="161"/>
        <v>5</v>
      </c>
      <c r="AL110" s="159">
        <f t="shared" si="162"/>
        <v>6</v>
      </c>
      <c r="AM110" s="2"/>
      <c r="AN110" s="2"/>
      <c r="AO110" s="31">
        <f xml:space="preserve"> IF( K96-D110&lt;0,-1,0)</f>
        <v>0</v>
      </c>
      <c r="AP110" s="31">
        <f xml:space="preserve"> IF(K96-D110&gt;17.9,C110+2,C110+1)</f>
        <v>5</v>
      </c>
      <c r="AQ110" s="31">
        <f t="shared" si="163"/>
        <v>-1</v>
      </c>
      <c r="AR110" s="31"/>
      <c r="AS110" s="31"/>
      <c r="AT110" s="31">
        <f t="shared" si="164"/>
        <v>0</v>
      </c>
      <c r="AU110" s="46">
        <f t="shared" si="165"/>
        <v>0</v>
      </c>
      <c r="AV110" s="31">
        <f xml:space="preserve"> IF( M96-D110&lt;0,-1,0)</f>
        <v>0</v>
      </c>
      <c r="AW110" s="31">
        <f xml:space="preserve"> IF(M96-D110&gt;17.9,C110+2,C110+1)</f>
        <v>5</v>
      </c>
      <c r="AX110" s="31">
        <f t="shared" si="166"/>
        <v>0</v>
      </c>
      <c r="AY110" s="31">
        <f t="shared" si="167"/>
        <v>0</v>
      </c>
      <c r="AZ110" s="46">
        <f t="shared" si="168"/>
        <v>0</v>
      </c>
      <c r="BA110" s="31">
        <f xml:space="preserve"> IF( N96-D110&lt;0,-1,0)</f>
        <v>0</v>
      </c>
      <c r="BB110" s="31">
        <f xml:space="preserve"> IF(N96-D110&gt;17.9,C110+2,C110+1)</f>
        <v>5</v>
      </c>
      <c r="BC110" s="31">
        <f t="shared" si="169"/>
        <v>-1</v>
      </c>
      <c r="BD110" s="31">
        <f t="shared" si="170"/>
        <v>0</v>
      </c>
      <c r="BE110" s="46">
        <f t="shared" si="171"/>
        <v>0</v>
      </c>
      <c r="BF110" s="31">
        <f xml:space="preserve"> IF( O96-D110&lt;0,-1,0)</f>
        <v>0</v>
      </c>
      <c r="BG110" s="31">
        <f xml:space="preserve"> IF(O96-D110&gt;17.9,C110+2,C110+1)</f>
        <v>5</v>
      </c>
      <c r="BH110" s="31">
        <f t="shared" si="172"/>
        <v>0</v>
      </c>
      <c r="BI110" s="31">
        <f t="shared" si="173"/>
        <v>0</v>
      </c>
      <c r="BJ110" s="46">
        <f t="shared" si="174"/>
        <v>0</v>
      </c>
    </row>
    <row r="111" spans="2:62" x14ac:dyDescent="0.25">
      <c r="B111" s="4" t="s">
        <v>1</v>
      </c>
      <c r="C111" s="289">
        <f>'DAY 1 INPUT'!C15</f>
        <v>35</v>
      </c>
      <c r="D111" s="289" t="str">
        <f>'DAY 1 INPUT'!D15</f>
        <v xml:space="preserve"> </v>
      </c>
      <c r="E111" s="2"/>
      <c r="F111" s="6">
        <f>SUM(F102:F110)</f>
        <v>57</v>
      </c>
      <c r="G111" s="6">
        <f>SUM(G102:G110)</f>
        <v>57</v>
      </c>
      <c r="H111" s="6">
        <f>SUM(H102:H110)</f>
        <v>57</v>
      </c>
      <c r="I111" s="6">
        <f>SUM(I102:I110)</f>
        <v>56</v>
      </c>
      <c r="J111" s="2"/>
      <c r="K111" s="6">
        <f>SUM(K102:K110)</f>
        <v>52</v>
      </c>
      <c r="L111" s="6"/>
      <c r="M111" s="6">
        <f>SUM(M102:M110)</f>
        <v>51</v>
      </c>
      <c r="N111" s="6">
        <f>SUM(N102:N110)</f>
        <v>51</v>
      </c>
      <c r="O111" s="6">
        <f>SUM(O102:O110)</f>
        <v>49</v>
      </c>
      <c r="P111" s="9"/>
      <c r="Q111" s="3" t="s">
        <v>8</v>
      </c>
      <c r="R111" s="3" t="s">
        <v>27</v>
      </c>
      <c r="S111" s="3"/>
      <c r="T111" s="3"/>
      <c r="U111" s="3" t="s">
        <v>8</v>
      </c>
      <c r="V111" s="15">
        <f>SUM(V102:V110)</f>
        <v>45</v>
      </c>
      <c r="W111" s="3" t="s">
        <v>8</v>
      </c>
      <c r="X111" s="3" t="s">
        <v>27</v>
      </c>
      <c r="Y111" s="3"/>
      <c r="Z111" s="3" t="s">
        <v>8</v>
      </c>
      <c r="AA111" s="15">
        <f>SUM(AA102:AA110)</f>
        <v>45</v>
      </c>
      <c r="AB111" s="3" t="s">
        <v>8</v>
      </c>
      <c r="AC111" s="3" t="s">
        <v>27</v>
      </c>
      <c r="AD111" s="3"/>
      <c r="AE111" s="3" t="s">
        <v>8</v>
      </c>
      <c r="AF111" s="15">
        <f>SUM(AF102:AF110)</f>
        <v>45</v>
      </c>
      <c r="AG111" s="3" t="s">
        <v>8</v>
      </c>
      <c r="AH111" s="3" t="s">
        <v>27</v>
      </c>
      <c r="AI111" s="3"/>
      <c r="AJ111" s="3"/>
      <c r="AK111" s="3" t="s">
        <v>8</v>
      </c>
      <c r="AL111" s="15">
        <f>SUM(AL102:AL110)</f>
        <v>44</v>
      </c>
      <c r="AM111" s="2"/>
      <c r="AN111" s="2"/>
      <c r="AO111" s="6" t="s">
        <v>8</v>
      </c>
      <c r="AP111" s="6" t="s">
        <v>8</v>
      </c>
      <c r="AQ111" s="6"/>
      <c r="AR111" s="6"/>
      <c r="AS111" s="6"/>
      <c r="AT111" s="6">
        <f>SUM(AT102:AT110)</f>
        <v>10</v>
      </c>
      <c r="AU111" s="47">
        <f>SUM(AU102:AU110)</f>
        <v>10</v>
      </c>
      <c r="AV111" s="6" t="s">
        <v>8</v>
      </c>
      <c r="AW111" s="6" t="s">
        <v>8</v>
      </c>
      <c r="AX111" s="6"/>
      <c r="AY111" s="6">
        <f>SUM(AY102:AY110)</f>
        <v>10</v>
      </c>
      <c r="AZ111" s="47">
        <f>SUM(AZ102:AZ110)</f>
        <v>10</v>
      </c>
      <c r="BA111" s="6" t="s">
        <v>8</v>
      </c>
      <c r="BB111" s="6" t="s">
        <v>8</v>
      </c>
      <c r="BC111" s="6"/>
      <c r="BD111" s="6">
        <f>SUM(BD102:BD110)</f>
        <v>9</v>
      </c>
      <c r="BE111" s="47">
        <f>SUM(BE102:BE110)</f>
        <v>9</v>
      </c>
      <c r="BF111" s="6" t="s">
        <v>8</v>
      </c>
      <c r="BG111" s="6" t="s">
        <v>8</v>
      </c>
      <c r="BH111" s="6"/>
      <c r="BI111" s="6">
        <f>SUM(BI102:BI110)</f>
        <v>9</v>
      </c>
      <c r="BJ111" s="47">
        <f>SUM(BJ102:BJ110)</f>
        <v>9</v>
      </c>
    </row>
    <row r="112" spans="2:62" x14ac:dyDescent="0.25">
      <c r="B112" s="29">
        <v>10</v>
      </c>
      <c r="C112" s="289">
        <f>'DAY 1 INPUT'!C16</f>
        <v>4</v>
      </c>
      <c r="D112" s="289">
        <f>'DAY 1 INPUT'!D16</f>
        <v>12</v>
      </c>
      <c r="E112" s="2"/>
      <c r="F112" s="99">
        <f>'DAY 1 INPUT'!R16</f>
        <v>6</v>
      </c>
      <c r="G112" s="99">
        <f>'DAY 1 INPUT'!S16</f>
        <v>8</v>
      </c>
      <c r="H112" s="99">
        <f>'DAY 1 INPUT'!T16</f>
        <v>7</v>
      </c>
      <c r="I112" s="99">
        <f>'DAY 1 INPUT'!U16</f>
        <v>7</v>
      </c>
      <c r="J112" s="2"/>
      <c r="K112" s="31">
        <f t="shared" ref="K112:K120" si="175">IF(F112-C112 &gt;2,C112+2,F112)</f>
        <v>6</v>
      </c>
      <c r="L112" s="31"/>
      <c r="M112" s="31">
        <f t="shared" ref="M112:M120" si="176">IF(G112-C112 &gt;2,C112+2,G112)</f>
        <v>6</v>
      </c>
      <c r="N112" s="31">
        <f t="shared" ref="N112:N120" si="177">IF(H112-C112 &gt;2,C112+2,H112)</f>
        <v>6</v>
      </c>
      <c r="O112" s="31">
        <f t="shared" ref="O112:O120" si="178">IF(I112-C112 &gt;2,C112+2,I112)</f>
        <v>6</v>
      </c>
      <c r="P112" s="9"/>
      <c r="Q112" s="33">
        <f>IF(K96=D112,1,0)</f>
        <v>0</v>
      </c>
      <c r="R112" s="33">
        <f>IF(K96&gt;D112,1,0)</f>
        <v>1</v>
      </c>
      <c r="S112" s="33">
        <f>IF(K96&gt;D112+17.9,1,0)</f>
        <v>0</v>
      </c>
      <c r="T112" s="33"/>
      <c r="U112" s="33">
        <f t="shared" ref="U112:U120" si="179">SUM(Q112:S112)+C112</f>
        <v>5</v>
      </c>
      <c r="V112" s="159">
        <f t="shared" ref="V112:V120" si="180">(F112-U112)+C112</f>
        <v>5</v>
      </c>
      <c r="W112" s="33">
        <f>IF(M96=D112,1,0)</f>
        <v>0</v>
      </c>
      <c r="X112" s="33">
        <f>IF(M96&gt;D112,1,0)</f>
        <v>1</v>
      </c>
      <c r="Y112" s="33">
        <f>IF(M96&gt;D112+17.9,1,0)</f>
        <v>0</v>
      </c>
      <c r="Z112" s="33">
        <f t="shared" ref="Z112:Z120" si="181">SUM(W112:Y112)+C112</f>
        <v>5</v>
      </c>
      <c r="AA112" s="159">
        <f t="shared" ref="AA112:AA120" si="182">(G112-Z112)+C112</f>
        <v>7</v>
      </c>
      <c r="AB112" s="33">
        <f>IF(N96=D112,1,0)</f>
        <v>0</v>
      </c>
      <c r="AC112" s="33">
        <f>IF(N96&gt;D112,1,0)</f>
        <v>1</v>
      </c>
      <c r="AD112" s="33">
        <f>IF(N96&gt;D112+17.9,1,0)</f>
        <v>0</v>
      </c>
      <c r="AE112" s="33">
        <f t="shared" ref="AE112:AE120" si="183">SUM(AB112:AD112)+C112</f>
        <v>5</v>
      </c>
      <c r="AF112" s="159">
        <f t="shared" ref="AF112:AF120" si="184">(H112-AE112)+C112</f>
        <v>6</v>
      </c>
      <c r="AG112" s="33">
        <f>IF(O96=D112,1,0)</f>
        <v>0</v>
      </c>
      <c r="AH112" s="33">
        <f>IF(O96&gt;D112,1,0)</f>
        <v>1</v>
      </c>
      <c r="AI112" s="33">
        <f>IF(O96&gt;D112+17.9,1,0)</f>
        <v>0</v>
      </c>
      <c r="AJ112" s="33"/>
      <c r="AK112" s="33">
        <f t="shared" ref="AK112:AK120" si="185">SUM(AG112:AI112)+C112</f>
        <v>5</v>
      </c>
      <c r="AL112" s="159">
        <f t="shared" ref="AL112:AL120" si="186">(I112-AK112)+C112</f>
        <v>6</v>
      </c>
      <c r="AM112" s="2"/>
      <c r="AN112" s="2"/>
      <c r="AO112" s="31">
        <f xml:space="preserve"> IF( K96-D112&lt;0,-1,0)</f>
        <v>0</v>
      </c>
      <c r="AP112" s="31">
        <f xml:space="preserve"> IF(K96-D112&gt;17.9,C112+2,C112+1)</f>
        <v>5</v>
      </c>
      <c r="AQ112" s="31">
        <f t="shared" ref="AQ112:AQ120" si="187">(AP112+2)-F112</f>
        <v>1</v>
      </c>
      <c r="AR112" s="31"/>
      <c r="AS112" s="31"/>
      <c r="AT112" s="31">
        <f t="shared" ref="AT112:AT120" si="188" xml:space="preserve"> IF(AQ112&lt;0, 0, AQ112+AO112)</f>
        <v>1</v>
      </c>
      <c r="AU112" s="46">
        <f t="shared" ref="AU112:AU120" si="189">IF(AT112&lt;0,0,AT112)</f>
        <v>1</v>
      </c>
      <c r="AV112" s="31">
        <f xml:space="preserve"> IF( M96-D112&lt;0,-1,0)</f>
        <v>0</v>
      </c>
      <c r="AW112" s="31">
        <f xml:space="preserve"> IF(M96-D112&gt;17.9,C112+2,C112+1)</f>
        <v>5</v>
      </c>
      <c r="AX112" s="31">
        <f t="shared" ref="AX112:AX120" si="190">(AW112+2)-G112</f>
        <v>-1</v>
      </c>
      <c r="AY112" s="31">
        <f t="shared" ref="AY112:AY120" si="191" xml:space="preserve"> IF(AX112&lt;0, 0, AX112+AV112)</f>
        <v>0</v>
      </c>
      <c r="AZ112" s="46">
        <f t="shared" ref="AZ112:AZ120" si="192">IF(AY112&lt;0,0,AY112)</f>
        <v>0</v>
      </c>
      <c r="BA112" s="31">
        <f xml:space="preserve"> IF( N96-D112&lt;0,-1,0)</f>
        <v>0</v>
      </c>
      <c r="BB112" s="31">
        <f xml:space="preserve"> IF(N96-D112&gt;17.9,C112+2,C112+1)</f>
        <v>5</v>
      </c>
      <c r="BC112" s="31">
        <f t="shared" ref="BC112:BC120" si="193">(BB112+2)-H112</f>
        <v>0</v>
      </c>
      <c r="BD112" s="31">
        <f t="shared" ref="BD112:BD120" si="194">IF(BC112&lt;0,0,BC112+BA112)</f>
        <v>0</v>
      </c>
      <c r="BE112" s="46">
        <f t="shared" ref="BE112:BE120" si="195">IF(BD112&lt;0,0,BD112)</f>
        <v>0</v>
      </c>
      <c r="BF112" s="31">
        <f xml:space="preserve"> IF( O96-D112&lt;0,-1,0)</f>
        <v>0</v>
      </c>
      <c r="BG112" s="31">
        <f xml:space="preserve"> IF(O96-D112&gt;17.9,C112+2,C112+1)</f>
        <v>5</v>
      </c>
      <c r="BH112" s="31">
        <f t="shared" ref="BH112:BH120" si="196">(BG112+2)-I112</f>
        <v>0</v>
      </c>
      <c r="BI112" s="31">
        <f t="shared" ref="BI112:BI120" si="197" xml:space="preserve"> IF(BH112&lt;0, 0, BH112+BF112)</f>
        <v>0</v>
      </c>
      <c r="BJ112" s="46">
        <f t="shared" ref="BJ112:BJ120" si="198">IF(BI112&lt;0,0,BI112)</f>
        <v>0</v>
      </c>
    </row>
    <row r="113" spans="2:62" x14ac:dyDescent="0.25">
      <c r="B113" s="4">
        <v>11</v>
      </c>
      <c r="C113" s="289">
        <f>'DAY 1 INPUT'!C17</f>
        <v>5</v>
      </c>
      <c r="D113" s="289">
        <f>'DAY 1 INPUT'!D17</f>
        <v>8</v>
      </c>
      <c r="E113" s="74"/>
      <c r="F113" s="99">
        <f>'DAY 1 INPUT'!R17</f>
        <v>10</v>
      </c>
      <c r="G113" s="99">
        <f>'DAY 1 INPUT'!S17</f>
        <v>7</v>
      </c>
      <c r="H113" s="99">
        <f>'DAY 1 INPUT'!T17</f>
        <v>6</v>
      </c>
      <c r="I113" s="99">
        <f>'DAY 1 INPUT'!U17</f>
        <v>5</v>
      </c>
      <c r="J113" s="2"/>
      <c r="K113" s="6">
        <f t="shared" si="175"/>
        <v>7</v>
      </c>
      <c r="L113" s="6"/>
      <c r="M113" s="6">
        <f t="shared" si="176"/>
        <v>7</v>
      </c>
      <c r="N113" s="6">
        <f t="shared" si="177"/>
        <v>6</v>
      </c>
      <c r="O113" s="6">
        <f t="shared" si="178"/>
        <v>5</v>
      </c>
      <c r="P113" s="9"/>
      <c r="Q113" s="3">
        <f>IF(K96=D113,1,0)</f>
        <v>0</v>
      </c>
      <c r="R113" s="3">
        <f>IF(K96&gt;D113,1,0)</f>
        <v>1</v>
      </c>
      <c r="S113" s="155">
        <f>IF(K96&gt;D113+17.9,1,0)</f>
        <v>0</v>
      </c>
      <c r="T113" s="3"/>
      <c r="U113" s="3">
        <f t="shared" si="179"/>
        <v>6</v>
      </c>
      <c r="V113" s="15">
        <f t="shared" si="180"/>
        <v>9</v>
      </c>
      <c r="W113" s="3">
        <f>IF(M96=D113,1,0)</f>
        <v>0</v>
      </c>
      <c r="X113" s="3">
        <f>IF(M96&gt;D113,1,0)</f>
        <v>1</v>
      </c>
      <c r="Y113" s="155">
        <f>IF(M96&gt;D113+17.9,1,0)</f>
        <v>0</v>
      </c>
      <c r="Z113" s="3">
        <f t="shared" si="181"/>
        <v>6</v>
      </c>
      <c r="AA113" s="15">
        <f t="shared" si="182"/>
        <v>6</v>
      </c>
      <c r="AB113" s="3">
        <f>IF(N96=D113,1,0)</f>
        <v>0</v>
      </c>
      <c r="AC113" s="3">
        <f>IF(N96&gt;D113,1,0)</f>
        <v>1</v>
      </c>
      <c r="AD113" s="155">
        <f>IF(N96&gt;D113+17.9,1,0)</f>
        <v>0</v>
      </c>
      <c r="AE113" s="3">
        <f t="shared" si="183"/>
        <v>6</v>
      </c>
      <c r="AF113" s="15">
        <f t="shared" si="184"/>
        <v>5</v>
      </c>
      <c r="AG113" s="3">
        <f>IF(O96=D113,1,0)</f>
        <v>0</v>
      </c>
      <c r="AH113" s="3">
        <f>IF(O96&gt;D113,1,0)</f>
        <v>1</v>
      </c>
      <c r="AI113" s="155">
        <f>IF(O96&gt;D113+17.9,1,0)</f>
        <v>0</v>
      </c>
      <c r="AJ113" s="3"/>
      <c r="AK113" s="3">
        <f t="shared" si="185"/>
        <v>6</v>
      </c>
      <c r="AL113" s="15">
        <f t="shared" si="186"/>
        <v>4</v>
      </c>
      <c r="AM113" s="2"/>
      <c r="AN113" s="2"/>
      <c r="AO113" s="6">
        <f xml:space="preserve"> IF( K96-D113&lt;0,-1,0)</f>
        <v>0</v>
      </c>
      <c r="AP113" s="72">
        <f xml:space="preserve"> IF(K96-D113&gt;17.9,C113+2,C113+1)</f>
        <v>6</v>
      </c>
      <c r="AQ113" s="6">
        <f t="shared" si="187"/>
        <v>-2</v>
      </c>
      <c r="AR113" s="6"/>
      <c r="AS113" s="6"/>
      <c r="AT113" s="72">
        <f t="shared" si="188"/>
        <v>0</v>
      </c>
      <c r="AU113" s="46">
        <f t="shared" si="189"/>
        <v>0</v>
      </c>
      <c r="AV113" s="6">
        <f xml:space="preserve"> IF( M96-D113&lt;0,-1,0)</f>
        <v>0</v>
      </c>
      <c r="AW113" s="72">
        <f xml:space="preserve"> IF(M96-D113&gt;17.9,C113+2,C113+1)</f>
        <v>6</v>
      </c>
      <c r="AX113" s="6">
        <f t="shared" si="190"/>
        <v>1</v>
      </c>
      <c r="AY113" s="6">
        <f t="shared" si="191"/>
        <v>1</v>
      </c>
      <c r="AZ113" s="46">
        <f t="shared" si="192"/>
        <v>1</v>
      </c>
      <c r="BA113" s="6">
        <f xml:space="preserve"> IF( N96-D113&lt;0,-1,0)</f>
        <v>0</v>
      </c>
      <c r="BB113" s="72">
        <f xml:space="preserve"> IF(N96-D113&gt;17.9,C113+2,C113+1)</f>
        <v>6</v>
      </c>
      <c r="BC113" s="6">
        <f t="shared" si="193"/>
        <v>2</v>
      </c>
      <c r="BD113" s="6">
        <f t="shared" si="194"/>
        <v>2</v>
      </c>
      <c r="BE113" s="46">
        <f t="shared" si="195"/>
        <v>2</v>
      </c>
      <c r="BF113" s="6">
        <f xml:space="preserve"> IF( O96-D113&lt;0,-1,0)</f>
        <v>0</v>
      </c>
      <c r="BG113" s="72">
        <f xml:space="preserve"> IF(O96-D113&gt;17.9,C113+2,C113+1)</f>
        <v>6</v>
      </c>
      <c r="BH113" s="6">
        <f t="shared" si="196"/>
        <v>3</v>
      </c>
      <c r="BI113" s="6">
        <f t="shared" si="197"/>
        <v>3</v>
      </c>
      <c r="BJ113" s="46">
        <f t="shared" si="198"/>
        <v>3</v>
      </c>
    </row>
    <row r="114" spans="2:62" x14ac:dyDescent="0.25">
      <c r="B114" s="29">
        <v>12</v>
      </c>
      <c r="C114" s="289">
        <f>'DAY 1 INPUT'!C18</f>
        <v>3</v>
      </c>
      <c r="D114" s="289">
        <f>'DAY 1 INPUT'!D18</f>
        <v>18</v>
      </c>
      <c r="E114" s="2"/>
      <c r="F114" s="99">
        <f>'DAY 1 INPUT'!R18</f>
        <v>3</v>
      </c>
      <c r="G114" s="99">
        <f>'DAY 1 INPUT'!S18</f>
        <v>3</v>
      </c>
      <c r="H114" s="99">
        <f>'DAY 1 INPUT'!T18</f>
        <v>4</v>
      </c>
      <c r="I114" s="99">
        <f>'DAY 1 INPUT'!U18</f>
        <v>4</v>
      </c>
      <c r="J114" s="2"/>
      <c r="K114" s="31">
        <f t="shared" si="175"/>
        <v>3</v>
      </c>
      <c r="L114" s="31"/>
      <c r="M114" s="31">
        <f t="shared" si="176"/>
        <v>3</v>
      </c>
      <c r="N114" s="31">
        <f t="shared" si="177"/>
        <v>4</v>
      </c>
      <c r="O114" s="31">
        <f t="shared" si="178"/>
        <v>4</v>
      </c>
      <c r="P114" s="9"/>
      <c r="Q114" s="33">
        <f>IF(K96=D114,1,0)</f>
        <v>0</v>
      </c>
      <c r="R114" s="33">
        <f>IF(K96&gt;D114,1,0)</f>
        <v>1</v>
      </c>
      <c r="S114" s="33">
        <f>IF(K96&gt;D114+17.9,1,0)</f>
        <v>0</v>
      </c>
      <c r="T114" s="33"/>
      <c r="U114" s="33">
        <f t="shared" si="179"/>
        <v>4</v>
      </c>
      <c r="V114" s="159">
        <f t="shared" si="180"/>
        <v>2</v>
      </c>
      <c r="W114" s="33">
        <f>IF(M96=D114,1,0)</f>
        <v>0</v>
      </c>
      <c r="X114" s="33">
        <f>IF(M96&gt;D114,1,0)</f>
        <v>1</v>
      </c>
      <c r="Y114" s="33">
        <f>IF(M96&gt;D114+17.9,1,0)</f>
        <v>0</v>
      </c>
      <c r="Z114" s="33">
        <f t="shared" si="181"/>
        <v>4</v>
      </c>
      <c r="AA114" s="159">
        <f t="shared" si="182"/>
        <v>2</v>
      </c>
      <c r="AB114" s="33">
        <f>IF(N96=D114,1,0)</f>
        <v>0</v>
      </c>
      <c r="AC114" s="33">
        <f>IF(N96&gt;D114,1,0)</f>
        <v>1</v>
      </c>
      <c r="AD114" s="33">
        <f>IF(N96&gt;D114+17.9,1,0)</f>
        <v>0</v>
      </c>
      <c r="AE114" s="33">
        <f t="shared" si="183"/>
        <v>4</v>
      </c>
      <c r="AF114" s="159">
        <f t="shared" si="184"/>
        <v>3</v>
      </c>
      <c r="AG114" s="33">
        <f>IF(O96=D114,1,0)</f>
        <v>0</v>
      </c>
      <c r="AH114" s="33">
        <f>IF(O96&gt;D114,1,0)</f>
        <v>1</v>
      </c>
      <c r="AI114" s="33">
        <f>IF(O96&gt;D114+17.9,1,0)</f>
        <v>0</v>
      </c>
      <c r="AJ114" s="33"/>
      <c r="AK114" s="33">
        <f t="shared" si="185"/>
        <v>4</v>
      </c>
      <c r="AL114" s="159">
        <f t="shared" si="186"/>
        <v>3</v>
      </c>
      <c r="AM114" s="2" t="s">
        <v>8</v>
      </c>
      <c r="AN114" s="2"/>
      <c r="AO114" s="31">
        <f xml:space="preserve"> IF( K96-D114&lt;0,-1,0)</f>
        <v>0</v>
      </c>
      <c r="AP114" s="31">
        <f xml:space="preserve"> IF(K96-D114&gt;17.9,C114+2,C114+1)</f>
        <v>4</v>
      </c>
      <c r="AQ114" s="31">
        <f t="shared" si="187"/>
        <v>3</v>
      </c>
      <c r="AR114" s="31"/>
      <c r="AS114" s="31"/>
      <c r="AT114" s="31">
        <f t="shared" si="188"/>
        <v>3</v>
      </c>
      <c r="AU114" s="46">
        <f t="shared" si="189"/>
        <v>3</v>
      </c>
      <c r="AV114" s="31">
        <f xml:space="preserve"> IF( M96-D114&lt;0,-1,0)</f>
        <v>0</v>
      </c>
      <c r="AW114" s="31">
        <f xml:space="preserve"> IF(M96-D114&gt;17.9,C114+2,C114+1)</f>
        <v>4</v>
      </c>
      <c r="AX114" s="31">
        <f t="shared" si="190"/>
        <v>3</v>
      </c>
      <c r="AY114" s="31">
        <f t="shared" si="191"/>
        <v>3</v>
      </c>
      <c r="AZ114" s="46">
        <f t="shared" si="192"/>
        <v>3</v>
      </c>
      <c r="BA114" s="31">
        <f xml:space="preserve"> IF( N96-D114&lt;0,-1,0)</f>
        <v>0</v>
      </c>
      <c r="BB114" s="31">
        <f xml:space="preserve"> IF(N96-D114&gt;17.9,C114+2,C114+1)</f>
        <v>4</v>
      </c>
      <c r="BC114" s="31">
        <f t="shared" si="193"/>
        <v>2</v>
      </c>
      <c r="BD114" s="31">
        <f t="shared" si="194"/>
        <v>2</v>
      </c>
      <c r="BE114" s="46">
        <f t="shared" si="195"/>
        <v>2</v>
      </c>
      <c r="BF114" s="31">
        <f xml:space="preserve"> IF( O96-D114&lt;0,-1,0)</f>
        <v>0</v>
      </c>
      <c r="BG114" s="31">
        <f xml:space="preserve"> IF(O96-D114&gt;17.9,C114+2,C114+1)</f>
        <v>4</v>
      </c>
      <c r="BH114" s="31">
        <f t="shared" si="196"/>
        <v>2</v>
      </c>
      <c r="BI114" s="31">
        <f t="shared" si="197"/>
        <v>2</v>
      </c>
      <c r="BJ114" s="46">
        <f t="shared" si="198"/>
        <v>2</v>
      </c>
    </row>
    <row r="115" spans="2:62" x14ac:dyDescent="0.25">
      <c r="B115" s="14">
        <v>13</v>
      </c>
      <c r="C115" s="289">
        <f>'DAY 1 INPUT'!C19</f>
        <v>4</v>
      </c>
      <c r="D115" s="289">
        <f>'DAY 1 INPUT'!D19</f>
        <v>4</v>
      </c>
      <c r="E115" s="121"/>
      <c r="F115" s="99">
        <f>'DAY 1 INPUT'!R19</f>
        <v>6</v>
      </c>
      <c r="G115" s="99">
        <f>'DAY 1 INPUT'!S19</f>
        <v>7</v>
      </c>
      <c r="H115" s="99">
        <f>'DAY 1 INPUT'!T19</f>
        <v>7</v>
      </c>
      <c r="I115" s="99">
        <f>'DAY 1 INPUT'!U19</f>
        <v>7</v>
      </c>
      <c r="J115" s="2"/>
      <c r="K115" s="6">
        <f t="shared" si="175"/>
        <v>6</v>
      </c>
      <c r="L115" s="6"/>
      <c r="M115" s="6">
        <f t="shared" si="176"/>
        <v>6</v>
      </c>
      <c r="N115" s="6">
        <f t="shared" si="177"/>
        <v>6</v>
      </c>
      <c r="O115" s="6">
        <f t="shared" si="178"/>
        <v>6</v>
      </c>
      <c r="P115" s="9"/>
      <c r="Q115" s="3">
        <f>IF(K96=D115,1,0)</f>
        <v>0</v>
      </c>
      <c r="R115" s="3">
        <f>IF(K96&gt;D115,1,0)</f>
        <v>1</v>
      </c>
      <c r="S115" s="155">
        <f>IF(K96&gt;D115+17.9,1,0)</f>
        <v>1</v>
      </c>
      <c r="T115" s="3"/>
      <c r="U115" s="3">
        <f t="shared" si="179"/>
        <v>6</v>
      </c>
      <c r="V115" s="15">
        <f t="shared" si="180"/>
        <v>4</v>
      </c>
      <c r="W115" s="3">
        <f>IF(M96=D115,1,0)</f>
        <v>0</v>
      </c>
      <c r="X115" s="3">
        <f>IF(M96&gt;D115,1,0)</f>
        <v>1</v>
      </c>
      <c r="Y115" s="155">
        <f>IF(M96&gt;D115+17.9,1,0)</f>
        <v>1</v>
      </c>
      <c r="Z115" s="3">
        <f t="shared" si="181"/>
        <v>6</v>
      </c>
      <c r="AA115" s="15">
        <f t="shared" si="182"/>
        <v>5</v>
      </c>
      <c r="AB115" s="3">
        <f>IF(N96=D115,1,0)</f>
        <v>0</v>
      </c>
      <c r="AC115" s="3">
        <f>IF(N96&gt;D115,1,0)</f>
        <v>1</v>
      </c>
      <c r="AD115" s="155">
        <f>IF(N96&gt;D115+17.9,1,0)</f>
        <v>1</v>
      </c>
      <c r="AE115" s="3">
        <f t="shared" si="183"/>
        <v>6</v>
      </c>
      <c r="AF115" s="15">
        <f t="shared" si="184"/>
        <v>5</v>
      </c>
      <c r="AG115" s="3">
        <f>IF(O96=D115,1,0)</f>
        <v>0</v>
      </c>
      <c r="AH115" s="3">
        <f>IF(O96&gt;D115,1,0)</f>
        <v>1</v>
      </c>
      <c r="AI115" s="155">
        <f>IF(O96&gt;D115+17.9,1,0)</f>
        <v>1</v>
      </c>
      <c r="AJ115" s="3"/>
      <c r="AK115" s="3">
        <f t="shared" si="185"/>
        <v>6</v>
      </c>
      <c r="AL115" s="15">
        <f t="shared" si="186"/>
        <v>5</v>
      </c>
      <c r="AM115" s="2"/>
      <c r="AN115" s="2"/>
      <c r="AO115" s="6">
        <f xml:space="preserve"> IF( K96-D115&lt;0,-1,0)</f>
        <v>0</v>
      </c>
      <c r="AP115" s="72">
        <f xml:space="preserve"> IF(K96-D115&gt;17.9,C115+2,C115+1)</f>
        <v>6</v>
      </c>
      <c r="AQ115" s="6">
        <f t="shared" si="187"/>
        <v>2</v>
      </c>
      <c r="AR115" s="6"/>
      <c r="AS115" s="6"/>
      <c r="AT115" s="72">
        <f t="shared" si="188"/>
        <v>2</v>
      </c>
      <c r="AU115" s="46">
        <f t="shared" si="189"/>
        <v>2</v>
      </c>
      <c r="AV115" s="6">
        <f xml:space="preserve"> IF( M96-D115&lt;0,-1,0)</f>
        <v>0</v>
      </c>
      <c r="AW115" s="72">
        <f xml:space="preserve"> IF(M96-D115&gt;17.9,C115+2,C115+1)</f>
        <v>6</v>
      </c>
      <c r="AX115" s="6">
        <f t="shared" si="190"/>
        <v>1</v>
      </c>
      <c r="AY115" s="6">
        <f t="shared" si="191"/>
        <v>1</v>
      </c>
      <c r="AZ115" s="46">
        <f t="shared" si="192"/>
        <v>1</v>
      </c>
      <c r="BA115" s="6">
        <f xml:space="preserve"> IF( N96-D115&lt;0,-1,0)</f>
        <v>0</v>
      </c>
      <c r="BB115" s="72">
        <f xml:space="preserve"> IF(N96-D115&gt;17.9,C115+2,C115+1)</f>
        <v>6</v>
      </c>
      <c r="BC115" s="6">
        <f t="shared" si="193"/>
        <v>1</v>
      </c>
      <c r="BD115" s="6">
        <f t="shared" si="194"/>
        <v>1</v>
      </c>
      <c r="BE115" s="46">
        <f t="shared" si="195"/>
        <v>1</v>
      </c>
      <c r="BF115" s="6">
        <f xml:space="preserve"> IF( O96-D115&lt;0,-1,0)</f>
        <v>0</v>
      </c>
      <c r="BG115" s="72">
        <f xml:space="preserve"> IF(O96-D115&gt;17.9,C115+2,C115+1)</f>
        <v>6</v>
      </c>
      <c r="BH115" s="6">
        <f t="shared" si="196"/>
        <v>1</v>
      </c>
      <c r="BI115" s="6">
        <f t="shared" si="197"/>
        <v>1</v>
      </c>
      <c r="BJ115" s="46">
        <f t="shared" si="198"/>
        <v>1</v>
      </c>
    </row>
    <row r="116" spans="2:62" x14ac:dyDescent="0.25">
      <c r="B116" s="29">
        <v>14</v>
      </c>
      <c r="C116" s="289">
        <f>'DAY 1 INPUT'!C20</f>
        <v>4</v>
      </c>
      <c r="D116" s="289">
        <f>'DAY 1 INPUT'!D20</f>
        <v>2</v>
      </c>
      <c r="E116" s="2"/>
      <c r="F116" s="99">
        <f>'DAY 1 INPUT'!R20</f>
        <v>7</v>
      </c>
      <c r="G116" s="99">
        <f>'DAY 1 INPUT'!S20</f>
        <v>6</v>
      </c>
      <c r="H116" s="99">
        <f>'DAY 1 INPUT'!T20</f>
        <v>6</v>
      </c>
      <c r="I116" s="99">
        <f>'DAY 1 INPUT'!U20</f>
        <v>4</v>
      </c>
      <c r="J116" s="2"/>
      <c r="K116" s="31">
        <f t="shared" si="175"/>
        <v>6</v>
      </c>
      <c r="L116" s="31"/>
      <c r="M116" s="31">
        <f t="shared" si="176"/>
        <v>6</v>
      </c>
      <c r="N116" s="31">
        <f t="shared" si="177"/>
        <v>6</v>
      </c>
      <c r="O116" s="31">
        <f t="shared" si="178"/>
        <v>4</v>
      </c>
      <c r="P116" s="9"/>
      <c r="Q116" s="33">
        <f>IF(K96=D116,1,0)</f>
        <v>0</v>
      </c>
      <c r="R116" s="33">
        <f>IF(K96&gt;D116,1,0)</f>
        <v>1</v>
      </c>
      <c r="S116" s="33">
        <f>IF(K96&gt;D116+17.9,1,0)</f>
        <v>1</v>
      </c>
      <c r="T116" s="33"/>
      <c r="U116" s="33">
        <f t="shared" si="179"/>
        <v>6</v>
      </c>
      <c r="V116" s="159">
        <f t="shared" si="180"/>
        <v>5</v>
      </c>
      <c r="W116" s="33">
        <f>IF(M96=D116,1,0)</f>
        <v>0</v>
      </c>
      <c r="X116" s="33">
        <f>IF(M96&gt;D116,1,0)</f>
        <v>1</v>
      </c>
      <c r="Y116" s="33">
        <f>IF(M96&gt;D116+17.9,1,0)</f>
        <v>1</v>
      </c>
      <c r="Z116" s="33">
        <f t="shared" si="181"/>
        <v>6</v>
      </c>
      <c r="AA116" s="159">
        <f t="shared" si="182"/>
        <v>4</v>
      </c>
      <c r="AB116" s="33">
        <f>IF(N96=D116,1,0)</f>
        <v>0</v>
      </c>
      <c r="AC116" s="33">
        <f>IF(N96&gt;D116,1,0)</f>
        <v>1</v>
      </c>
      <c r="AD116" s="33">
        <f>IF(N96&gt;D116+17.9,1,0)</f>
        <v>1</v>
      </c>
      <c r="AE116" s="33">
        <f t="shared" si="183"/>
        <v>6</v>
      </c>
      <c r="AF116" s="159">
        <f t="shared" si="184"/>
        <v>4</v>
      </c>
      <c r="AG116" s="33">
        <f>IF(O96=D116,1,0)</f>
        <v>0</v>
      </c>
      <c r="AH116" s="33">
        <f>IF(O96&gt;D116,1,0)</f>
        <v>1</v>
      </c>
      <c r="AI116" s="33">
        <f>IF(O96&gt;D116+17.9,1,0)</f>
        <v>1</v>
      </c>
      <c r="AJ116" s="33"/>
      <c r="AK116" s="33">
        <f t="shared" si="185"/>
        <v>6</v>
      </c>
      <c r="AL116" s="159">
        <f t="shared" si="186"/>
        <v>2</v>
      </c>
      <c r="AM116" s="2"/>
      <c r="AN116" s="2"/>
      <c r="AO116" s="31">
        <f xml:space="preserve"> IF( K96-D116&lt;0,-1,0)</f>
        <v>0</v>
      </c>
      <c r="AP116" s="31">
        <f xml:space="preserve"> IF(K96-D116&gt;17.9,C116+2,C116+1)</f>
        <v>6</v>
      </c>
      <c r="AQ116" s="31">
        <f t="shared" si="187"/>
        <v>1</v>
      </c>
      <c r="AR116" s="31"/>
      <c r="AS116" s="31"/>
      <c r="AT116" s="31">
        <f t="shared" si="188"/>
        <v>1</v>
      </c>
      <c r="AU116" s="46">
        <f t="shared" si="189"/>
        <v>1</v>
      </c>
      <c r="AV116" s="31">
        <f xml:space="preserve"> IF( M96-D116&lt;0,-1,0)</f>
        <v>0</v>
      </c>
      <c r="AW116" s="31">
        <f xml:space="preserve"> IF(M96-D116&gt;17.9,C116+2,C116+1)</f>
        <v>6</v>
      </c>
      <c r="AX116" s="31">
        <f t="shared" si="190"/>
        <v>2</v>
      </c>
      <c r="AY116" s="31">
        <f t="shared" si="191"/>
        <v>2</v>
      </c>
      <c r="AZ116" s="46">
        <f t="shared" si="192"/>
        <v>2</v>
      </c>
      <c r="BA116" s="31">
        <f xml:space="preserve"> IF( N96-D116&lt;0,-1,0)</f>
        <v>0</v>
      </c>
      <c r="BB116" s="31">
        <f xml:space="preserve"> IF(N96-D116&gt;17.9,C116+2,C116+1)</f>
        <v>6</v>
      </c>
      <c r="BC116" s="31">
        <f t="shared" si="193"/>
        <v>2</v>
      </c>
      <c r="BD116" s="31">
        <f t="shared" si="194"/>
        <v>2</v>
      </c>
      <c r="BE116" s="46">
        <f t="shared" si="195"/>
        <v>2</v>
      </c>
      <c r="BF116" s="31">
        <f xml:space="preserve"> IF( O96-D116&lt;0,-1,0)</f>
        <v>0</v>
      </c>
      <c r="BG116" s="31">
        <f xml:space="preserve"> IF(O96-D116&gt;17.9,C116+2,C116+1)</f>
        <v>6</v>
      </c>
      <c r="BH116" s="31">
        <f t="shared" si="196"/>
        <v>4</v>
      </c>
      <c r="BI116" s="31">
        <f t="shared" si="197"/>
        <v>4</v>
      </c>
      <c r="BJ116" s="46">
        <f t="shared" si="198"/>
        <v>4</v>
      </c>
    </row>
    <row r="117" spans="2:62" x14ac:dyDescent="0.25">
      <c r="B117" s="4">
        <v>15</v>
      </c>
      <c r="C117" s="289">
        <f>'DAY 1 INPUT'!C21</f>
        <v>5</v>
      </c>
      <c r="D117" s="289">
        <f>'DAY 1 INPUT'!D21</f>
        <v>14</v>
      </c>
      <c r="E117" s="74"/>
      <c r="F117" s="99">
        <f>'DAY 1 INPUT'!R21</f>
        <v>7</v>
      </c>
      <c r="G117" s="99">
        <f>'DAY 1 INPUT'!S21</f>
        <v>6</v>
      </c>
      <c r="H117" s="99">
        <f>'DAY 1 INPUT'!T21</f>
        <v>7</v>
      </c>
      <c r="I117" s="99">
        <f>'DAY 1 INPUT'!U21</f>
        <v>7</v>
      </c>
      <c r="J117" s="2"/>
      <c r="K117" s="6">
        <f t="shared" si="175"/>
        <v>7</v>
      </c>
      <c r="L117" s="6"/>
      <c r="M117" s="6">
        <f t="shared" si="176"/>
        <v>6</v>
      </c>
      <c r="N117" s="6">
        <f t="shared" si="177"/>
        <v>7</v>
      </c>
      <c r="O117" s="6">
        <f t="shared" si="178"/>
        <v>7</v>
      </c>
      <c r="P117" s="9"/>
      <c r="Q117" s="3">
        <f>IF(K96=D117,1,0)</f>
        <v>0</v>
      </c>
      <c r="R117" s="3">
        <f>IF(K96&gt;D117,1,0)</f>
        <v>1</v>
      </c>
      <c r="S117" s="155">
        <f>IF(K96&gt;D117+17.9,1,0)</f>
        <v>0</v>
      </c>
      <c r="T117" s="3"/>
      <c r="U117" s="3">
        <f t="shared" si="179"/>
        <v>6</v>
      </c>
      <c r="V117" s="15">
        <f t="shared" si="180"/>
        <v>6</v>
      </c>
      <c r="W117" s="3">
        <f>IF(M96=D117,1,0)</f>
        <v>0</v>
      </c>
      <c r="X117" s="3">
        <f>IF(M96&gt;D117,1,0)</f>
        <v>1</v>
      </c>
      <c r="Y117" s="155">
        <f>IF(M96&gt;D117+17.9,1,0)</f>
        <v>0</v>
      </c>
      <c r="Z117" s="3">
        <f t="shared" si="181"/>
        <v>6</v>
      </c>
      <c r="AA117" s="15">
        <f t="shared" si="182"/>
        <v>5</v>
      </c>
      <c r="AB117" s="3">
        <f>IF(N96=D117,1,0)</f>
        <v>0</v>
      </c>
      <c r="AC117" s="3">
        <f>IF(N96&gt;D117,1,0)</f>
        <v>1</v>
      </c>
      <c r="AD117" s="155">
        <f>IF(N96&gt;D117+17.9,1,0)</f>
        <v>0</v>
      </c>
      <c r="AE117" s="3">
        <f t="shared" si="183"/>
        <v>6</v>
      </c>
      <c r="AF117" s="15">
        <f t="shared" si="184"/>
        <v>6</v>
      </c>
      <c r="AG117" s="3">
        <f>IF(O96=D117,1,0)</f>
        <v>0</v>
      </c>
      <c r="AH117" s="3">
        <f>IF(O96&gt;D117,1,0)</f>
        <v>1</v>
      </c>
      <c r="AI117" s="155">
        <f>IF(O96&gt;D117+17.9,1,0)</f>
        <v>0</v>
      </c>
      <c r="AJ117" s="3"/>
      <c r="AK117" s="3">
        <f t="shared" si="185"/>
        <v>6</v>
      </c>
      <c r="AL117" s="15">
        <f t="shared" si="186"/>
        <v>6</v>
      </c>
      <c r="AM117" s="2"/>
      <c r="AN117" s="2"/>
      <c r="AO117" s="6">
        <f xml:space="preserve"> IF(K96-D117&lt;0,-1,0)</f>
        <v>0</v>
      </c>
      <c r="AP117" s="72">
        <f xml:space="preserve"> IF(K96-D117&gt;17.9,C117+2,C117+1)</f>
        <v>6</v>
      </c>
      <c r="AQ117" s="6">
        <f t="shared" si="187"/>
        <v>1</v>
      </c>
      <c r="AR117" s="6"/>
      <c r="AS117" s="6"/>
      <c r="AT117" s="72">
        <f t="shared" si="188"/>
        <v>1</v>
      </c>
      <c r="AU117" s="46">
        <f t="shared" si="189"/>
        <v>1</v>
      </c>
      <c r="AV117" s="6">
        <f xml:space="preserve"> IF( M96-D117&lt;0,-1,0)</f>
        <v>0</v>
      </c>
      <c r="AW117" s="72">
        <f xml:space="preserve"> IF(M96-D117&gt;17.9,C117+2,C117+1)</f>
        <v>6</v>
      </c>
      <c r="AX117" s="6">
        <f t="shared" si="190"/>
        <v>2</v>
      </c>
      <c r="AY117" s="6">
        <f t="shared" si="191"/>
        <v>2</v>
      </c>
      <c r="AZ117" s="46">
        <f t="shared" si="192"/>
        <v>2</v>
      </c>
      <c r="BA117" s="6">
        <f xml:space="preserve"> IF( N96-D117&lt;0,-1,0)</f>
        <v>0</v>
      </c>
      <c r="BB117" s="72">
        <f xml:space="preserve"> IF(N96-D117&gt;17.9,C117+2,C117+1)</f>
        <v>6</v>
      </c>
      <c r="BC117" s="6">
        <f t="shared" si="193"/>
        <v>1</v>
      </c>
      <c r="BD117" s="6">
        <f t="shared" si="194"/>
        <v>1</v>
      </c>
      <c r="BE117" s="46">
        <f t="shared" si="195"/>
        <v>1</v>
      </c>
      <c r="BF117" s="6">
        <f xml:space="preserve"> IF( O96-D117&lt;0,-1,0)</f>
        <v>0</v>
      </c>
      <c r="BG117" s="72">
        <f xml:space="preserve"> IF(O96-D117&gt;17.9,C117+2,C117+1)</f>
        <v>6</v>
      </c>
      <c r="BH117" s="6">
        <f t="shared" si="196"/>
        <v>1</v>
      </c>
      <c r="BI117" s="6">
        <f t="shared" si="197"/>
        <v>1</v>
      </c>
      <c r="BJ117" s="46">
        <f t="shared" si="198"/>
        <v>1</v>
      </c>
    </row>
    <row r="118" spans="2:62" x14ac:dyDescent="0.25">
      <c r="B118" s="29">
        <v>16</v>
      </c>
      <c r="C118" s="289">
        <f>'DAY 1 INPUT'!C22</f>
        <v>3</v>
      </c>
      <c r="D118" s="289">
        <f>'DAY 1 INPUT'!D22</f>
        <v>16</v>
      </c>
      <c r="E118" s="2"/>
      <c r="F118" s="99">
        <f>'DAY 1 INPUT'!R22</f>
        <v>4</v>
      </c>
      <c r="G118" s="99">
        <f>'DAY 1 INPUT'!S22</f>
        <v>6</v>
      </c>
      <c r="H118" s="99">
        <f>'DAY 1 INPUT'!T22</f>
        <v>4</v>
      </c>
      <c r="I118" s="99">
        <f>'DAY 1 INPUT'!U22</f>
        <v>3</v>
      </c>
      <c r="J118" s="2"/>
      <c r="K118" s="31">
        <f t="shared" si="175"/>
        <v>4</v>
      </c>
      <c r="L118" s="31"/>
      <c r="M118" s="31">
        <f t="shared" si="176"/>
        <v>5</v>
      </c>
      <c r="N118" s="31">
        <f t="shared" si="177"/>
        <v>4</v>
      </c>
      <c r="O118" s="31">
        <f t="shared" si="178"/>
        <v>3</v>
      </c>
      <c r="P118" s="9"/>
      <c r="Q118" s="33">
        <f>IF(K96=D118,1,0)</f>
        <v>0</v>
      </c>
      <c r="R118" s="33">
        <f>IF(K96&gt;D118,1,0)</f>
        <v>1</v>
      </c>
      <c r="S118" s="33">
        <f>IF(K96&gt;D118+17.9,1,0)</f>
        <v>0</v>
      </c>
      <c r="T118" s="33"/>
      <c r="U118" s="33">
        <f t="shared" si="179"/>
        <v>4</v>
      </c>
      <c r="V118" s="159">
        <f t="shared" si="180"/>
        <v>3</v>
      </c>
      <c r="W118" s="33">
        <f>IF(M96=D118,1,0)</f>
        <v>0</v>
      </c>
      <c r="X118" s="33">
        <f>IF(M96&gt;D118,1,0)</f>
        <v>1</v>
      </c>
      <c r="Y118" s="33">
        <f>IF(M96&gt;D118+17.9,1,0)</f>
        <v>0</v>
      </c>
      <c r="Z118" s="33">
        <f t="shared" si="181"/>
        <v>4</v>
      </c>
      <c r="AA118" s="159">
        <f t="shared" si="182"/>
        <v>5</v>
      </c>
      <c r="AB118" s="33">
        <f>IF(N96=D118,1,0)</f>
        <v>0</v>
      </c>
      <c r="AC118" s="33">
        <f>IF(N96&gt;D118,1,0)</f>
        <v>1</v>
      </c>
      <c r="AD118" s="33">
        <f>IF(N96&gt;D118+17.9,1,0)</f>
        <v>0</v>
      </c>
      <c r="AE118" s="33">
        <f t="shared" si="183"/>
        <v>4</v>
      </c>
      <c r="AF118" s="159">
        <f t="shared" si="184"/>
        <v>3</v>
      </c>
      <c r="AG118" s="33">
        <f>IF(O96=D118,1,0)</f>
        <v>0</v>
      </c>
      <c r="AH118" s="33">
        <f>IF(O96&gt;D118,1,0)</f>
        <v>1</v>
      </c>
      <c r="AI118" s="33">
        <f>IF(O96&gt;D118+17.9,1,0)</f>
        <v>0</v>
      </c>
      <c r="AJ118" s="33"/>
      <c r="AK118" s="33">
        <f t="shared" si="185"/>
        <v>4</v>
      </c>
      <c r="AL118" s="159">
        <f t="shared" si="186"/>
        <v>2</v>
      </c>
      <c r="AM118" s="2"/>
      <c r="AN118" s="2"/>
      <c r="AO118" s="31">
        <f xml:space="preserve"> IF( K96-D118&lt;0,-1,0)</f>
        <v>0</v>
      </c>
      <c r="AP118" s="31">
        <f xml:space="preserve"> IF(K96-D118&gt;17.9,C118+2,C118+1)</f>
        <v>4</v>
      </c>
      <c r="AQ118" s="31">
        <f t="shared" si="187"/>
        <v>2</v>
      </c>
      <c r="AR118" s="31"/>
      <c r="AS118" s="31"/>
      <c r="AT118" s="31">
        <f t="shared" si="188"/>
        <v>2</v>
      </c>
      <c r="AU118" s="46">
        <f t="shared" si="189"/>
        <v>2</v>
      </c>
      <c r="AV118" s="31">
        <f xml:space="preserve"> IF( M96-D118&lt;0,-1,0)</f>
        <v>0</v>
      </c>
      <c r="AW118" s="31">
        <f xml:space="preserve"> IF(M96-D118&gt;17.9,C118+2,C118+1)</f>
        <v>4</v>
      </c>
      <c r="AX118" s="31">
        <f t="shared" si="190"/>
        <v>0</v>
      </c>
      <c r="AY118" s="31">
        <f t="shared" si="191"/>
        <v>0</v>
      </c>
      <c r="AZ118" s="46">
        <f t="shared" si="192"/>
        <v>0</v>
      </c>
      <c r="BA118" s="31">
        <f xml:space="preserve"> IF( N96-D118&lt;0,-1,0)</f>
        <v>0</v>
      </c>
      <c r="BB118" s="31">
        <f xml:space="preserve"> IF(N96-D118&gt;17.9,C118+2,C118+1)</f>
        <v>4</v>
      </c>
      <c r="BC118" s="31">
        <f t="shared" si="193"/>
        <v>2</v>
      </c>
      <c r="BD118" s="31">
        <f t="shared" si="194"/>
        <v>2</v>
      </c>
      <c r="BE118" s="46">
        <f t="shared" si="195"/>
        <v>2</v>
      </c>
      <c r="BF118" s="31">
        <f xml:space="preserve"> IF( O96-D118&lt;0,-1,0)</f>
        <v>0</v>
      </c>
      <c r="BG118" s="31">
        <f xml:space="preserve"> IF(O96-D118&gt;17.9,C118+2,C118+1)</f>
        <v>4</v>
      </c>
      <c r="BH118" s="31">
        <f t="shared" si="196"/>
        <v>3</v>
      </c>
      <c r="BI118" s="31">
        <f t="shared" si="197"/>
        <v>3</v>
      </c>
      <c r="BJ118" s="46">
        <f t="shared" si="198"/>
        <v>3</v>
      </c>
    </row>
    <row r="119" spans="2:62" x14ac:dyDescent="0.25">
      <c r="B119" s="4">
        <v>17</v>
      </c>
      <c r="C119" s="289">
        <f>'DAY 1 INPUT'!C23</f>
        <v>4</v>
      </c>
      <c r="D119" s="289">
        <f>'DAY 1 INPUT'!D23</f>
        <v>6</v>
      </c>
      <c r="E119" s="74"/>
      <c r="F119" s="99">
        <f>'DAY 1 INPUT'!R23</f>
        <v>7</v>
      </c>
      <c r="G119" s="99">
        <f>'DAY 1 INPUT'!S23</f>
        <v>7</v>
      </c>
      <c r="H119" s="99">
        <f>'DAY 1 INPUT'!T23</f>
        <v>4</v>
      </c>
      <c r="I119" s="99">
        <f>'DAY 1 INPUT'!U23</f>
        <v>5</v>
      </c>
      <c r="J119" s="2"/>
      <c r="K119" s="6">
        <f t="shared" si="175"/>
        <v>6</v>
      </c>
      <c r="L119" s="6"/>
      <c r="M119" s="6">
        <f t="shared" si="176"/>
        <v>6</v>
      </c>
      <c r="N119" s="6">
        <f t="shared" si="177"/>
        <v>4</v>
      </c>
      <c r="O119" s="6">
        <f t="shared" si="178"/>
        <v>5</v>
      </c>
      <c r="P119" s="9"/>
      <c r="Q119" s="3">
        <f>IF(K96=D119,1,0)</f>
        <v>0</v>
      </c>
      <c r="R119" s="3">
        <f>IF(K96&gt;D119,1,0)</f>
        <v>1</v>
      </c>
      <c r="S119" s="155">
        <f>IF(K96&gt;D119+17.9,1,0)</f>
        <v>0</v>
      </c>
      <c r="T119" s="3"/>
      <c r="U119" s="3">
        <f t="shared" si="179"/>
        <v>5</v>
      </c>
      <c r="V119" s="15">
        <f t="shared" si="180"/>
        <v>6</v>
      </c>
      <c r="W119" s="3">
        <f>IF(M96=D119,1,0)</f>
        <v>0</v>
      </c>
      <c r="X119" s="3">
        <f>IF(M96&gt;D119,1,0)</f>
        <v>1</v>
      </c>
      <c r="Y119" s="155">
        <f>IF(M96&gt;D119+17.9,1,0)</f>
        <v>0</v>
      </c>
      <c r="Z119" s="3">
        <f t="shared" si="181"/>
        <v>5</v>
      </c>
      <c r="AA119" s="15">
        <f t="shared" si="182"/>
        <v>6</v>
      </c>
      <c r="AB119" s="3">
        <f>IF(N96=D119,1,0)</f>
        <v>0</v>
      </c>
      <c r="AC119" s="3">
        <f>IF(N96&gt;D119,1,0)</f>
        <v>1</v>
      </c>
      <c r="AD119" s="155">
        <f>IF(N96&gt;D119+17.9,1,0)</f>
        <v>1</v>
      </c>
      <c r="AE119" s="3">
        <f t="shared" si="183"/>
        <v>6</v>
      </c>
      <c r="AF119" s="15">
        <f t="shared" si="184"/>
        <v>2</v>
      </c>
      <c r="AG119" s="3">
        <f>IF(O96=D119,1,0)</f>
        <v>0</v>
      </c>
      <c r="AH119" s="3">
        <f>IF(O96&gt;D119,1,0)</f>
        <v>1</v>
      </c>
      <c r="AI119" s="155">
        <f>IF(O96&gt;D119+17.9,1,0)</f>
        <v>1</v>
      </c>
      <c r="AJ119" s="3"/>
      <c r="AK119" s="3">
        <f t="shared" si="185"/>
        <v>6</v>
      </c>
      <c r="AL119" s="15">
        <f t="shared" si="186"/>
        <v>3</v>
      </c>
      <c r="AM119" s="2"/>
      <c r="AN119" s="2"/>
      <c r="AO119" s="6">
        <f xml:space="preserve"> IF( K96-D119&lt;0,-1,0)</f>
        <v>0</v>
      </c>
      <c r="AP119" s="72">
        <f xml:space="preserve"> IF(K96-D119&gt;17.9,C119+2,C119+1)</f>
        <v>5</v>
      </c>
      <c r="AQ119" s="6">
        <f t="shared" si="187"/>
        <v>0</v>
      </c>
      <c r="AR119" s="6"/>
      <c r="AS119" s="6"/>
      <c r="AT119" s="72">
        <f t="shared" si="188"/>
        <v>0</v>
      </c>
      <c r="AU119" s="46">
        <f t="shared" si="189"/>
        <v>0</v>
      </c>
      <c r="AV119" s="6">
        <f xml:space="preserve"> IF( M96-D119&lt;0,-1,0)</f>
        <v>0</v>
      </c>
      <c r="AW119" s="72">
        <f xml:space="preserve"> IF(M96-D119&gt;17.9,C119+2,C119+1)</f>
        <v>5</v>
      </c>
      <c r="AX119" s="6">
        <f t="shared" si="190"/>
        <v>0</v>
      </c>
      <c r="AY119" s="6">
        <f t="shared" si="191"/>
        <v>0</v>
      </c>
      <c r="AZ119" s="46">
        <f t="shared" si="192"/>
        <v>0</v>
      </c>
      <c r="BA119" s="6">
        <f xml:space="preserve"> IF( N96-D119&lt;0,-1,0)</f>
        <v>0</v>
      </c>
      <c r="BB119" s="72">
        <f xml:space="preserve"> IF(N96-D119&gt;17.9,C119+2,C119+1)</f>
        <v>6</v>
      </c>
      <c r="BC119" s="6">
        <f t="shared" si="193"/>
        <v>4</v>
      </c>
      <c r="BD119" s="6">
        <f t="shared" si="194"/>
        <v>4</v>
      </c>
      <c r="BE119" s="46">
        <f t="shared" si="195"/>
        <v>4</v>
      </c>
      <c r="BF119" s="6">
        <f xml:space="preserve"> IF( O96-D119&lt;0,-1,0)</f>
        <v>0</v>
      </c>
      <c r="BG119" s="72">
        <f xml:space="preserve"> IF(O96-D119&gt;17.9,C119+2,C119+1)</f>
        <v>6</v>
      </c>
      <c r="BH119" s="6">
        <f t="shared" si="196"/>
        <v>3</v>
      </c>
      <c r="BI119" s="6">
        <f t="shared" si="197"/>
        <v>3</v>
      </c>
      <c r="BJ119" s="46">
        <f t="shared" si="198"/>
        <v>3</v>
      </c>
    </row>
    <row r="120" spans="2:62" x14ac:dyDescent="0.25">
      <c r="B120" s="29">
        <v>18</v>
      </c>
      <c r="C120" s="289">
        <f>'DAY 1 INPUT'!C24</f>
        <v>4</v>
      </c>
      <c r="D120" s="289">
        <f>'DAY 1 INPUT'!D24</f>
        <v>10</v>
      </c>
      <c r="E120" s="2"/>
      <c r="F120" s="99">
        <f>'DAY 1 INPUT'!R24</f>
        <v>8</v>
      </c>
      <c r="G120" s="99">
        <f>'DAY 1 INPUT'!S24</f>
        <v>3</v>
      </c>
      <c r="H120" s="99">
        <f>'DAY 1 INPUT'!T24</f>
        <v>7</v>
      </c>
      <c r="I120" s="99">
        <f>'DAY 1 INPUT'!U24</f>
        <v>6</v>
      </c>
      <c r="J120" s="2"/>
      <c r="K120" s="31">
        <f t="shared" si="175"/>
        <v>6</v>
      </c>
      <c r="L120" s="31"/>
      <c r="M120" s="31">
        <f t="shared" si="176"/>
        <v>3</v>
      </c>
      <c r="N120" s="31">
        <f t="shared" si="177"/>
        <v>6</v>
      </c>
      <c r="O120" s="31">
        <f t="shared" si="178"/>
        <v>6</v>
      </c>
      <c r="P120" s="9"/>
      <c r="Q120" s="33">
        <f>IF(K96=D120,1,0)</f>
        <v>0</v>
      </c>
      <c r="R120" s="33">
        <f>IF(K96&gt;D120,1,0)</f>
        <v>1</v>
      </c>
      <c r="S120" s="33">
        <f>IF(K96&gt;D120+17.9,1,0)</f>
        <v>0</v>
      </c>
      <c r="T120" s="33"/>
      <c r="U120" s="33">
        <f t="shared" si="179"/>
        <v>5</v>
      </c>
      <c r="V120" s="159">
        <f t="shared" si="180"/>
        <v>7</v>
      </c>
      <c r="W120" s="33">
        <f>IF(M96=D120,1,0)</f>
        <v>0</v>
      </c>
      <c r="X120" s="33">
        <f>IF(M96&gt;D120,1,0)</f>
        <v>1</v>
      </c>
      <c r="Y120" s="33">
        <f>IF(M96&gt;D120+17.9,1,0)</f>
        <v>0</v>
      </c>
      <c r="Z120" s="33">
        <f t="shared" si="181"/>
        <v>5</v>
      </c>
      <c r="AA120" s="159">
        <f t="shared" si="182"/>
        <v>2</v>
      </c>
      <c r="AB120" s="33">
        <f>IF(N96=D120,1,0)</f>
        <v>0</v>
      </c>
      <c r="AC120" s="33">
        <f>IF(N96&gt;D120,1,0)</f>
        <v>1</v>
      </c>
      <c r="AD120" s="33">
        <f>IF(N96&gt;D120+17.9,1,0)</f>
        <v>0</v>
      </c>
      <c r="AE120" s="33">
        <f t="shared" si="183"/>
        <v>5</v>
      </c>
      <c r="AF120" s="159">
        <f t="shared" si="184"/>
        <v>6</v>
      </c>
      <c r="AG120" s="33">
        <f>IF(O96=D120,1,0)</f>
        <v>0</v>
      </c>
      <c r="AH120" s="33">
        <f>IF(O96&gt;D120,1,0)</f>
        <v>1</v>
      </c>
      <c r="AI120" s="33">
        <f>IF(O96&gt;D120+17.9,1,0)</f>
        <v>0</v>
      </c>
      <c r="AJ120" s="33"/>
      <c r="AK120" s="33">
        <f t="shared" si="185"/>
        <v>5</v>
      </c>
      <c r="AL120" s="159">
        <f t="shared" si="186"/>
        <v>5</v>
      </c>
      <c r="AM120" s="2"/>
      <c r="AN120" s="2"/>
      <c r="AO120" s="31">
        <f xml:space="preserve"> IF( K96-D120&lt;0,-1,0)</f>
        <v>0</v>
      </c>
      <c r="AP120" s="31">
        <f xml:space="preserve"> IF(K96-D120&gt;17.9,C120+2,C120+1)</f>
        <v>5</v>
      </c>
      <c r="AQ120" s="31">
        <f t="shared" si="187"/>
        <v>-1</v>
      </c>
      <c r="AR120" s="31"/>
      <c r="AS120" s="31"/>
      <c r="AT120" s="31">
        <f t="shared" si="188"/>
        <v>0</v>
      </c>
      <c r="AU120" s="46">
        <f t="shared" si="189"/>
        <v>0</v>
      </c>
      <c r="AV120" s="31">
        <f xml:space="preserve"> IF( M96-D120&lt;0,-1,0)</f>
        <v>0</v>
      </c>
      <c r="AW120" s="31">
        <f xml:space="preserve"> IF(M96-D120&gt;17.9,C120+2,C120+1)</f>
        <v>5</v>
      </c>
      <c r="AX120" s="31">
        <f t="shared" si="190"/>
        <v>4</v>
      </c>
      <c r="AY120" s="6">
        <f t="shared" si="191"/>
        <v>4</v>
      </c>
      <c r="AZ120" s="46">
        <f t="shared" si="192"/>
        <v>4</v>
      </c>
      <c r="BA120" s="31">
        <f xml:space="preserve"> IF( N96-D120&lt;0,-1,0)</f>
        <v>0</v>
      </c>
      <c r="BB120" s="31">
        <f xml:space="preserve"> IF(N96-D120&gt;17.9,C120+2,C120+1)</f>
        <v>5</v>
      </c>
      <c r="BC120" s="31">
        <f t="shared" si="193"/>
        <v>0</v>
      </c>
      <c r="BD120" s="31">
        <f t="shared" si="194"/>
        <v>0</v>
      </c>
      <c r="BE120" s="46">
        <f t="shared" si="195"/>
        <v>0</v>
      </c>
      <c r="BF120" s="31">
        <f xml:space="preserve"> IF( O96-D120&lt;0,-1,0)</f>
        <v>0</v>
      </c>
      <c r="BG120" s="31">
        <f xml:space="preserve"> IF(O96-D120&gt;17.9,C120+2,C120+1)</f>
        <v>5</v>
      </c>
      <c r="BH120" s="31">
        <f t="shared" si="196"/>
        <v>1</v>
      </c>
      <c r="BI120" s="31">
        <f t="shared" si="197"/>
        <v>1</v>
      </c>
      <c r="BJ120" s="46">
        <f t="shared" si="198"/>
        <v>1</v>
      </c>
    </row>
    <row r="121" spans="2:62" x14ac:dyDescent="0.25">
      <c r="B121" s="4" t="s">
        <v>2</v>
      </c>
      <c r="C121" s="289">
        <f>'DAY 1 INPUT'!C25</f>
        <v>36</v>
      </c>
      <c r="D121" s="289" t="s">
        <v>8</v>
      </c>
      <c r="E121" s="2"/>
      <c r="F121" s="6">
        <f>SUM(F112:F120)</f>
        <v>58</v>
      </c>
      <c r="G121" s="6">
        <f>SUM(G112:G120)</f>
        <v>53</v>
      </c>
      <c r="H121" s="6">
        <f>SUM(H112:H120)</f>
        <v>52</v>
      </c>
      <c r="I121" s="6">
        <f>SUM(I112:I120)</f>
        <v>48</v>
      </c>
      <c r="J121" s="2"/>
      <c r="K121" s="6">
        <f>SUM(K112:K120)</f>
        <v>51</v>
      </c>
      <c r="L121" s="6"/>
      <c r="M121" s="6">
        <f>SUM(M112:M120)</f>
        <v>48</v>
      </c>
      <c r="N121" s="6">
        <f>SUM(N112:N120)</f>
        <v>49</v>
      </c>
      <c r="O121" s="6">
        <f>SUM(O112:O120)</f>
        <v>46</v>
      </c>
      <c r="P121" s="9"/>
      <c r="Q121" s="3" t="s">
        <v>8</v>
      </c>
      <c r="R121" s="3"/>
      <c r="S121" s="3"/>
      <c r="T121" s="3"/>
      <c r="U121" s="3" t="s">
        <v>8</v>
      </c>
      <c r="V121" s="15">
        <f>SUM(V112:V120)</f>
        <v>47</v>
      </c>
      <c r="W121" s="3" t="s">
        <v>8</v>
      </c>
      <c r="X121" s="3"/>
      <c r="Y121" s="3"/>
      <c r="Z121" s="3" t="s">
        <v>8</v>
      </c>
      <c r="AA121" s="15">
        <f>SUM(AA112:AA120)</f>
        <v>42</v>
      </c>
      <c r="AB121" s="3" t="s">
        <v>8</v>
      </c>
      <c r="AC121" s="3"/>
      <c r="AD121" s="3"/>
      <c r="AE121" s="3" t="s">
        <v>8</v>
      </c>
      <c r="AF121" s="15">
        <f>SUM(AF112:AF120)</f>
        <v>40</v>
      </c>
      <c r="AG121" s="3" t="s">
        <v>8</v>
      </c>
      <c r="AH121" s="3"/>
      <c r="AI121" s="3"/>
      <c r="AJ121" s="3"/>
      <c r="AK121" s="3" t="s">
        <v>8</v>
      </c>
      <c r="AL121" s="15">
        <f>SUM(AL112:AL120)</f>
        <v>36</v>
      </c>
      <c r="AM121" s="2"/>
      <c r="AN121" s="2"/>
      <c r="AO121" s="1"/>
      <c r="AP121" s="6" t="s">
        <v>8</v>
      </c>
      <c r="AQ121" s="1" t="s">
        <v>8</v>
      </c>
      <c r="AR121" s="1"/>
      <c r="AS121" s="1"/>
      <c r="AT121" s="6">
        <f>SUM(AT112:AT120)</f>
        <v>10</v>
      </c>
      <c r="AU121" s="48">
        <f>SUM(AU112:AU120)</f>
        <v>10</v>
      </c>
      <c r="AV121" s="1"/>
      <c r="AW121" s="6" t="s">
        <v>8</v>
      </c>
      <c r="AX121" s="1" t="s">
        <v>8</v>
      </c>
      <c r="AY121" s="6">
        <f>SUM(AY112:AY120)</f>
        <v>13</v>
      </c>
      <c r="AZ121" s="48">
        <f>SUM(AZ112:AZ120)</f>
        <v>13</v>
      </c>
      <c r="BA121" s="6"/>
      <c r="BB121" s="6" t="s">
        <v>8</v>
      </c>
      <c r="BC121" s="6" t="s">
        <v>8</v>
      </c>
      <c r="BD121" s="6">
        <f>SUM(BD112:BD120)</f>
        <v>14</v>
      </c>
      <c r="BE121" s="48">
        <f>SUM(BE112:BE120)</f>
        <v>14</v>
      </c>
      <c r="BF121" s="1"/>
      <c r="BG121" s="6" t="s">
        <v>8</v>
      </c>
      <c r="BH121" s="1" t="s">
        <v>8</v>
      </c>
      <c r="BI121" s="6">
        <f>SUM(BI112:BI120)</f>
        <v>18</v>
      </c>
      <c r="BJ121" s="48">
        <f>SUM(BJ112:BJ120)</f>
        <v>18</v>
      </c>
    </row>
    <row r="122" spans="2:62" x14ac:dyDescent="0.25">
      <c r="B122" s="29" t="s">
        <v>1</v>
      </c>
      <c r="C122" s="289">
        <f>'DAY 1 INPUT'!C26</f>
        <v>35</v>
      </c>
      <c r="D122" s="289" t="s">
        <v>8</v>
      </c>
      <c r="E122" s="2"/>
      <c r="F122" s="31">
        <f>F111</f>
        <v>57</v>
      </c>
      <c r="G122" s="31">
        <f>G111</f>
        <v>57</v>
      </c>
      <c r="H122" s="31">
        <f>H111</f>
        <v>57</v>
      </c>
      <c r="I122" s="31">
        <f>I111</f>
        <v>56</v>
      </c>
      <c r="J122" s="2"/>
      <c r="K122" s="31">
        <f>K111</f>
        <v>52</v>
      </c>
      <c r="L122" s="31"/>
      <c r="M122" s="31">
        <f>M111</f>
        <v>51</v>
      </c>
      <c r="N122" s="31">
        <f>N111</f>
        <v>51</v>
      </c>
      <c r="O122" s="31">
        <f>O111</f>
        <v>49</v>
      </c>
      <c r="P122" s="9"/>
      <c r="Q122" s="3" t="s">
        <v>8</v>
      </c>
      <c r="R122" s="3"/>
      <c r="S122" s="3"/>
      <c r="T122" s="3"/>
      <c r="U122" s="3" t="s">
        <v>8</v>
      </c>
      <c r="V122" s="15">
        <f>V111</f>
        <v>45</v>
      </c>
      <c r="W122" s="3" t="s">
        <v>8</v>
      </c>
      <c r="X122" s="3"/>
      <c r="Y122" s="3"/>
      <c r="Z122" s="3" t="s">
        <v>8</v>
      </c>
      <c r="AA122" s="15">
        <f>AA111</f>
        <v>45</v>
      </c>
      <c r="AB122" s="3" t="s">
        <v>8</v>
      </c>
      <c r="AC122" s="3"/>
      <c r="AD122" s="3"/>
      <c r="AE122" s="3" t="s">
        <v>8</v>
      </c>
      <c r="AF122" s="159">
        <f>AF111</f>
        <v>45</v>
      </c>
      <c r="AG122" s="33" t="s">
        <v>8</v>
      </c>
      <c r="AH122" s="33"/>
      <c r="AI122" s="33"/>
      <c r="AJ122" s="33"/>
      <c r="AK122" s="33" t="s">
        <v>8</v>
      </c>
      <c r="AL122" s="159">
        <f>AL111</f>
        <v>44</v>
      </c>
      <c r="AM122" s="2"/>
      <c r="AN122" s="2"/>
      <c r="AO122" s="33"/>
      <c r="AP122" s="32"/>
      <c r="AQ122" s="32"/>
      <c r="AR122" s="32"/>
      <c r="AS122" s="32"/>
      <c r="AT122" s="31">
        <f>AT111</f>
        <v>10</v>
      </c>
      <c r="AU122" s="49">
        <f>AU111</f>
        <v>10</v>
      </c>
      <c r="AV122" s="33"/>
      <c r="AW122" s="32"/>
      <c r="AX122" s="32"/>
      <c r="AY122" s="31">
        <f>AY111</f>
        <v>10</v>
      </c>
      <c r="AZ122" s="49">
        <f>AZ111</f>
        <v>10</v>
      </c>
      <c r="BA122" s="31"/>
      <c r="BB122" s="31"/>
      <c r="BC122" s="31"/>
      <c r="BD122" s="31">
        <f>BD111</f>
        <v>9</v>
      </c>
      <c r="BE122" s="49">
        <f>BE111</f>
        <v>9</v>
      </c>
      <c r="BF122" s="33"/>
      <c r="BG122" s="32"/>
      <c r="BH122" s="32"/>
      <c r="BI122" s="31">
        <f>BI111</f>
        <v>9</v>
      </c>
      <c r="BJ122" s="49">
        <f>BJ111</f>
        <v>9</v>
      </c>
    </row>
    <row r="123" spans="2:62" x14ac:dyDescent="0.25">
      <c r="B123" s="4" t="s">
        <v>3</v>
      </c>
      <c r="C123" s="289">
        <f>'DAY 1 INPUT'!C27</f>
        <v>71</v>
      </c>
      <c r="D123" s="289" t="s">
        <v>8</v>
      </c>
      <c r="E123" s="13"/>
      <c r="F123" s="6">
        <f>SUM(F121+F122)</f>
        <v>115</v>
      </c>
      <c r="G123" s="6">
        <f>SUM(G121+G122)</f>
        <v>110</v>
      </c>
      <c r="H123" s="6">
        <f>SUM(H121+H122)</f>
        <v>109</v>
      </c>
      <c r="I123" s="6">
        <f>SUM(I121+I122)</f>
        <v>104</v>
      </c>
      <c r="J123" s="13"/>
      <c r="K123" s="6">
        <f>SUM(K121+K122)</f>
        <v>103</v>
      </c>
      <c r="L123" s="6"/>
      <c r="M123" s="6">
        <f>SUM(M121+M122)</f>
        <v>99</v>
      </c>
      <c r="N123" s="6">
        <f>SUM(N121+N122)</f>
        <v>100</v>
      </c>
      <c r="O123" s="6">
        <f>SUM(O121+O122)</f>
        <v>95</v>
      </c>
      <c r="P123" s="21"/>
      <c r="Q123" s="3" t="s">
        <v>8</v>
      </c>
      <c r="R123" s="3"/>
      <c r="S123" s="3"/>
      <c r="T123" s="3"/>
      <c r="U123" s="3" t="s">
        <v>8</v>
      </c>
      <c r="V123" s="15">
        <f>V121+V122</f>
        <v>92</v>
      </c>
      <c r="W123" s="3" t="s">
        <v>8</v>
      </c>
      <c r="X123" s="3"/>
      <c r="Y123" s="3"/>
      <c r="Z123" s="3" t="s">
        <v>8</v>
      </c>
      <c r="AA123" s="15">
        <f>AA121+AA122</f>
        <v>87</v>
      </c>
      <c r="AB123" s="3" t="s">
        <v>8</v>
      </c>
      <c r="AC123" s="3"/>
      <c r="AD123" s="3"/>
      <c r="AE123" s="3" t="s">
        <v>8</v>
      </c>
      <c r="AF123" s="15">
        <f>AF121+AF122</f>
        <v>85</v>
      </c>
      <c r="AG123" s="3" t="s">
        <v>8</v>
      </c>
      <c r="AH123" s="3"/>
      <c r="AI123" s="3"/>
      <c r="AJ123" s="3"/>
      <c r="AK123" s="3" t="s">
        <v>8</v>
      </c>
      <c r="AL123" s="15">
        <f>AL121+AL122</f>
        <v>80</v>
      </c>
      <c r="AM123" s="2"/>
      <c r="AN123" s="2"/>
      <c r="AO123" s="3"/>
      <c r="AP123" s="1"/>
      <c r="AQ123" s="1"/>
      <c r="AR123" s="1"/>
      <c r="AS123" s="1"/>
      <c r="AT123" s="6">
        <f>SUM(AT121+AT122)</f>
        <v>20</v>
      </c>
      <c r="AU123" s="48">
        <f>SUM(AU121+AU122)</f>
        <v>20</v>
      </c>
      <c r="AV123" s="3"/>
      <c r="AW123" s="1"/>
      <c r="AX123" s="1"/>
      <c r="AY123" s="6">
        <f>SUM(AY121+AY122)</f>
        <v>23</v>
      </c>
      <c r="AZ123" s="48">
        <f>SUM(AZ121+AZ122)</f>
        <v>23</v>
      </c>
      <c r="BA123" s="6"/>
      <c r="BB123" s="6"/>
      <c r="BC123" s="6"/>
      <c r="BD123" s="6">
        <f>SUM(BD121+BD122)</f>
        <v>23</v>
      </c>
      <c r="BE123" s="48">
        <f>SUM(BE121+BE122)</f>
        <v>23</v>
      </c>
      <c r="BF123" s="3"/>
      <c r="BG123" s="1"/>
      <c r="BH123" s="1"/>
      <c r="BI123" s="6">
        <f>SUM(BI121+BI122)</f>
        <v>27</v>
      </c>
      <c r="BJ123" s="48">
        <f>SUM(BJ121+BJ122)</f>
        <v>27</v>
      </c>
    </row>
  </sheetData>
  <mergeCells count="11">
    <mergeCell ref="AO6:AY6"/>
    <mergeCell ref="AO37:AY37"/>
    <mergeCell ref="F6:I6"/>
    <mergeCell ref="F37:I37"/>
    <mergeCell ref="F68:I68"/>
    <mergeCell ref="AG8:AK8"/>
    <mergeCell ref="F99:I99"/>
    <mergeCell ref="AO99:AY99"/>
    <mergeCell ref="Q101:U101"/>
    <mergeCell ref="Q70:U70"/>
    <mergeCell ref="AO68:AY68"/>
  </mergeCells>
  <pageMargins left="0.7" right="0.7" top="0.75" bottom="0.75" header="0.3" footer="0.3"/>
  <ignoredErrors>
    <ignoredError sqref="AR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opLeftCell="A2" zoomScale="69" zoomScaleNormal="69" workbookViewId="0">
      <selection activeCell="E38" sqref="E38"/>
    </sheetView>
  </sheetViews>
  <sheetFormatPr defaultRowHeight="15" x14ac:dyDescent="0.25"/>
  <cols>
    <col min="1" max="1" width="8.7109375" customWidth="1"/>
    <col min="2" max="2" width="10.85546875" customWidth="1"/>
    <col min="3" max="36" width="7.7109375" customWidth="1"/>
    <col min="37" max="37" width="6.7109375" customWidth="1"/>
    <col min="38" max="45" width="3.7109375" customWidth="1"/>
    <col min="46" max="46" width="9.28515625" customWidth="1"/>
  </cols>
  <sheetData>
    <row r="1" spans="1:36" ht="26.25" x14ac:dyDescent="0.4">
      <c r="C1" s="93" t="s">
        <v>84</v>
      </c>
      <c r="D1" s="93"/>
      <c r="E1" s="94"/>
      <c r="F1" s="94"/>
      <c r="T1" s="77"/>
      <c r="U1" s="226" t="s">
        <v>45</v>
      </c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6" ht="26.25" x14ac:dyDescent="0.4">
      <c r="C2" s="93"/>
      <c r="D2" s="93"/>
      <c r="E2" s="94"/>
      <c r="F2" s="94"/>
      <c r="T2" s="68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6" ht="21" x14ac:dyDescent="0.35">
      <c r="A3" s="76"/>
      <c r="B3" s="77"/>
      <c r="C3" s="226" t="s">
        <v>44</v>
      </c>
      <c r="D3" s="227"/>
      <c r="E3" s="227"/>
      <c r="F3" s="22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183" t="s">
        <v>0</v>
      </c>
      <c r="U3" s="184" t="str">
        <f>INFO!B3</f>
        <v>Steve</v>
      </c>
      <c r="V3" s="184" t="str">
        <f>INFO!C3</f>
        <v>Jeff</v>
      </c>
      <c r="W3" s="395" t="str">
        <f>INFO!D3</f>
        <v>Mike</v>
      </c>
      <c r="X3" s="395" t="str">
        <f>INFO!E3</f>
        <v>Derek</v>
      </c>
      <c r="Y3" s="335" t="str">
        <f>INFO!F3</f>
        <v>Derm</v>
      </c>
      <c r="Z3" s="335" t="str">
        <f>INFO!G3</f>
        <v>Tom</v>
      </c>
      <c r="AA3" s="337" t="str">
        <f>INFO!H3</f>
        <v>Stew</v>
      </c>
      <c r="AB3" s="337" t="str">
        <f>INFO!I3</f>
        <v>Aaron</v>
      </c>
      <c r="AC3" s="545" t="str">
        <f>INFO!J3</f>
        <v>Neil</v>
      </c>
      <c r="AD3" s="545" t="str">
        <f>INFO!K3</f>
        <v>RichB</v>
      </c>
      <c r="AE3" s="359" t="str">
        <f>INFO!L3</f>
        <v>Brian</v>
      </c>
      <c r="AF3" s="359" t="str">
        <f>INFO!M3</f>
        <v>Robin</v>
      </c>
      <c r="AG3" s="338" t="str">
        <f>INFO!N3</f>
        <v>Phil</v>
      </c>
      <c r="AH3" s="338" t="str">
        <f>INFO!O3</f>
        <v>Alan</v>
      </c>
      <c r="AI3" s="336" t="str">
        <f>INFO!P3</f>
        <v>RichM</v>
      </c>
      <c r="AJ3" s="411" t="str">
        <f>INFO!Q3</f>
        <v>Sanj</v>
      </c>
    </row>
    <row r="4" spans="1:36" ht="20.100000000000001" customHeight="1" x14ac:dyDescent="0.4">
      <c r="C4" s="65" t="s">
        <v>8</v>
      </c>
      <c r="D4" s="65" t="s">
        <v>8</v>
      </c>
      <c r="T4" s="193">
        <v>1</v>
      </c>
      <c r="U4" s="194">
        <f>IF('Day 1 Cards'!AU9&gt;'Day 1 Cards'!AZ9,'Day 1 Cards'!AU9,'Day 1 Cards'!AZ9)</f>
        <v>2</v>
      </c>
      <c r="V4" s="195" t="s">
        <v>8</v>
      </c>
      <c r="W4" s="194">
        <f>IF('Day 1 Cards'!BE9&gt;'Day 1 Cards'!BJ9,'Day 1 Cards'!BE9,'Day 1 Cards'!BJ9)</f>
        <v>2</v>
      </c>
      <c r="X4" s="195"/>
      <c r="Y4" s="194">
        <f>IF('Day 1 Cards'!AU40&gt;'Day 1 Cards'!AZ40,'Day 1 Cards'!AU40,'Day 1 Cards'!AZ40)</f>
        <v>1</v>
      </c>
      <c r="Z4" s="195"/>
      <c r="AA4" s="194">
        <f>IF('Day 1 Cards'!BE40&gt;'Day 1 Cards'!BJ40,'Day 1 Cards'!BE40,'Day 1 Cards'!BJ40)</f>
        <v>1</v>
      </c>
      <c r="AB4" s="195"/>
      <c r="AC4" s="194">
        <f>IF('Day 1 Cards'!AU71&gt;'Day 1 Cards'!AZ71,'Day 1 Cards'!AU71,'Day 1 Cards'!AZ71)</f>
        <v>0</v>
      </c>
      <c r="AD4" s="195"/>
      <c r="AE4" s="194">
        <f>IF('Day 1 Cards'!BE71&gt;'Day 1 Cards'!BJ71,'Day 1 Cards'!BE71,'Day 1 Cards'!BJ71)</f>
        <v>1</v>
      </c>
      <c r="AF4" s="195"/>
      <c r="AG4" s="194">
        <f>IF('Day 1 Cards'!AU102&gt;'Day 1 Cards'!AZ102,'Day 1 Cards'!AU102,'Day 1 Cards'!AZ102)</f>
        <v>1</v>
      </c>
      <c r="AH4" s="195"/>
      <c r="AI4" s="194">
        <f>IF('Day 1 Cards'!BE102&gt;'Day 1 Cards'!BJ102,'Day 1 Cards'!BE102,'Day 1 Cards'!BJ102)</f>
        <v>1</v>
      </c>
      <c r="AJ4" s="195"/>
    </row>
    <row r="5" spans="1:36" ht="21" x14ac:dyDescent="0.35">
      <c r="C5" s="179" t="str">
        <f>INFO!B3</f>
        <v>Steve</v>
      </c>
      <c r="D5" s="179" t="str">
        <f>INFO!C3</f>
        <v>Jeff</v>
      </c>
      <c r="E5" s="394" t="str">
        <f>INFO!D3</f>
        <v>Mike</v>
      </c>
      <c r="F5" s="394" t="str">
        <f>INFO!E3</f>
        <v>Derek</v>
      </c>
      <c r="G5" s="181" t="str">
        <f>INFO!F3</f>
        <v>Derm</v>
      </c>
      <c r="H5" s="181" t="str">
        <f>INFO!G3</f>
        <v>Tom</v>
      </c>
      <c r="I5" s="182" t="str">
        <f>INFO!H3</f>
        <v>Stew</v>
      </c>
      <c r="J5" s="182" t="str">
        <f>INFO!I3</f>
        <v>Aaron</v>
      </c>
      <c r="K5" s="406" t="str">
        <f>INFO!J3</f>
        <v>Neil</v>
      </c>
      <c r="L5" s="406" t="str">
        <f>INFO!K3</f>
        <v>RichB</v>
      </c>
      <c r="M5" s="358" t="str">
        <f>INFO!L3</f>
        <v>Brian</v>
      </c>
      <c r="N5" s="358" t="str">
        <f>INFO!M3</f>
        <v>Robin</v>
      </c>
      <c r="O5" s="334" t="str">
        <f>INFO!N3</f>
        <v>Phil</v>
      </c>
      <c r="P5" s="334" t="str">
        <f>INFO!O3</f>
        <v>Alan</v>
      </c>
      <c r="Q5" s="180" t="str">
        <f>INFO!P3</f>
        <v>RichM</v>
      </c>
      <c r="R5" s="180" t="str">
        <f>INFO!Q3</f>
        <v>Sanj</v>
      </c>
      <c r="T5" s="196">
        <v>2</v>
      </c>
      <c r="U5" s="197">
        <f>IF('Day 1 Cards'!AU10&gt;'Day 1 Cards'!AZ10,'Day 1 Cards'!AU10,'Day 1 Cards'!AZ10)</f>
        <v>1</v>
      </c>
      <c r="V5" s="198" t="s">
        <v>8</v>
      </c>
      <c r="W5" s="197">
        <f>IF('Day 1 Cards'!BE10&gt;'Day 1 Cards'!BJ10,'Day 1 Cards'!BE10,'Day 1 Cards'!BJ10)</f>
        <v>2</v>
      </c>
      <c r="X5" s="198"/>
      <c r="Y5" s="197">
        <f>IF('Day 1 Cards'!AU41&gt;'Day 1 Cards'!AZ41,'Day 1 Cards'!AU41,'Day 1 Cards'!AZ41)</f>
        <v>4</v>
      </c>
      <c r="Z5" s="198"/>
      <c r="AA5" s="197">
        <f>IF('Day 1 Cards'!BE41&gt;'Day 1 Cards'!BJ41,'Day 1 Cards'!BE41,'Day 1 Cards'!BJ41)</f>
        <v>3</v>
      </c>
      <c r="AB5" s="198"/>
      <c r="AC5" s="197">
        <f>IF('Day 1 Cards'!AU72&gt;'Day 1 Cards'!AZ72,'Day 1 Cards'!AU72,'Day 1 Cards'!AZ72)</f>
        <v>3</v>
      </c>
      <c r="AD5" s="198"/>
      <c r="AE5" s="197">
        <f>IF('Day 1 Cards'!BE72&gt;'Day 1 Cards'!BJ72,'Day 1 Cards'!BE72,'Day 1 Cards'!BJ72)</f>
        <v>2</v>
      </c>
      <c r="AF5" s="198"/>
      <c r="AG5" s="194">
        <f>IF('Day 1 Cards'!AU103&gt;'Day 1 Cards'!AZ103,'Day 1 Cards'!AU103,'Day 1 Cards'!AZ103)</f>
        <v>1</v>
      </c>
      <c r="AH5" s="198"/>
      <c r="AI5" s="194">
        <f>IF('Day 1 Cards'!BE103&gt;'Day 1 Cards'!BJ103,'Day 1 Cards'!BE103,'Day 1 Cards'!BJ103)</f>
        <v>1</v>
      </c>
      <c r="AJ5" s="198"/>
    </row>
    <row r="6" spans="1:36" ht="20.100000000000001" customHeight="1" x14ac:dyDescent="0.35">
      <c r="A6" s="66" t="s">
        <v>10</v>
      </c>
      <c r="C6" s="191">
        <f>'Day 1 Cards'!AU30</f>
        <v>22</v>
      </c>
      <c r="D6" s="191">
        <f>'Day 1 Cards'!AZ30</f>
        <v>18</v>
      </c>
      <c r="E6" s="191">
        <f>'Day 1 Cards'!BE30</f>
        <v>12</v>
      </c>
      <c r="F6" s="191">
        <f>'Day 1 Cards'!BJ30</f>
        <v>20</v>
      </c>
      <c r="G6" s="191">
        <f>'Day 1 Cards'!AU61</f>
        <v>24</v>
      </c>
      <c r="H6" s="191">
        <f>'Day 1 Cards'!AZ61</f>
        <v>20</v>
      </c>
      <c r="I6" s="191">
        <f>'Day 1 Cards'!BE61</f>
        <v>28</v>
      </c>
      <c r="J6" s="191">
        <f>'Day 1 Cards'!BJ61</f>
        <v>27</v>
      </c>
      <c r="K6" s="191">
        <f>'Day 1 Cards'!AU92</f>
        <v>29</v>
      </c>
      <c r="L6" s="191">
        <f>'Day 1 Cards'!AZ92</f>
        <v>19</v>
      </c>
      <c r="M6" s="191">
        <f>'Day 1 Cards'!BE92</f>
        <v>19</v>
      </c>
      <c r="N6" s="191">
        <f>'Day 1 Cards'!BJ92</f>
        <v>30</v>
      </c>
      <c r="O6" s="191">
        <f>'Day 1 Cards'!AU123</f>
        <v>20</v>
      </c>
      <c r="P6" s="191">
        <f>'Day 1 Cards'!AZ123</f>
        <v>23</v>
      </c>
      <c r="Q6" s="191">
        <f>'Day 1 Cards'!BE123</f>
        <v>23</v>
      </c>
      <c r="R6" s="191">
        <f>'Day 1 Cards'!BJ123</f>
        <v>27</v>
      </c>
      <c r="T6" s="193">
        <v>3</v>
      </c>
      <c r="U6" s="194">
        <f>IF('Day 1 Cards'!AU11&gt;'Day 1 Cards'!AZ11,'Day 1 Cards'!AU11,'Day 1 Cards'!AZ11)</f>
        <v>2</v>
      </c>
      <c r="V6" s="195" t="s">
        <v>8</v>
      </c>
      <c r="W6" s="194">
        <f>IF('Day 1 Cards'!BE11&gt;'Day 1 Cards'!BJ11,'Day 1 Cards'!BE11,'Day 1 Cards'!BJ11)</f>
        <v>1</v>
      </c>
      <c r="X6" s="195"/>
      <c r="Y6" s="194">
        <f>IF('Day 1 Cards'!AU42&gt;'Day 1 Cards'!AZ42,'Day 1 Cards'!AU42,'Day 1 Cards'!AZ42)</f>
        <v>2</v>
      </c>
      <c r="Z6" s="195"/>
      <c r="AA6" s="194">
        <f>IF('Day 1 Cards'!BE42&gt;'Day 1 Cards'!BJ42,'Day 1 Cards'!BE42,'Day 1 Cards'!BJ42)</f>
        <v>1</v>
      </c>
      <c r="AB6" s="195"/>
      <c r="AC6" s="194">
        <f>IF('Day 1 Cards'!AU73&gt;'Day 1 Cards'!AZ73,'Day 1 Cards'!AU73,'Day 1 Cards'!AZ73)</f>
        <v>2</v>
      </c>
      <c r="AD6" s="195"/>
      <c r="AE6" s="194">
        <f>IF('Day 1 Cards'!BE73&gt;'Day 1 Cards'!BJ73,'Day 1 Cards'!BE73,'Day 1 Cards'!BJ73)</f>
        <v>3</v>
      </c>
      <c r="AF6" s="195"/>
      <c r="AG6" s="194">
        <f>IF('Day 1 Cards'!AU104&gt;'Day 1 Cards'!AZ104,'Day 1 Cards'!AU104,'Day 1 Cards'!AZ104)</f>
        <v>2</v>
      </c>
      <c r="AH6" s="195"/>
      <c r="AI6" s="194">
        <f>IF('Day 1 Cards'!BE104&gt;'Day 1 Cards'!BJ104,'Day 1 Cards'!BE104,'Day 1 Cards'!BJ104)</f>
        <v>0</v>
      </c>
      <c r="AJ6" s="195"/>
    </row>
    <row r="7" spans="1:36" ht="20.100000000000001" customHeight="1" x14ac:dyDescent="0.35">
      <c r="A7" s="66" t="s">
        <v>41</v>
      </c>
      <c r="C7" s="192">
        <f>'DAY 1 INPUT'!F5</f>
        <v>40</v>
      </c>
      <c r="D7" s="192">
        <f>'DAY 1 INPUT'!G5</f>
        <v>22</v>
      </c>
      <c r="E7" s="192">
        <f>'DAY 1 INPUT'!H5</f>
        <v>22</v>
      </c>
      <c r="F7" s="192">
        <f>'DAY 1 INPUT'!I5</f>
        <v>28</v>
      </c>
      <c r="G7" s="192">
        <f>'DAY 1 INPUT'!J5</f>
        <v>22</v>
      </c>
      <c r="H7" s="192">
        <f>'DAY 1 INPUT'!K5</f>
        <v>34</v>
      </c>
      <c r="I7" s="192">
        <f>'DAY 1 INPUT'!L5</f>
        <v>21</v>
      </c>
      <c r="J7" s="192">
        <f>'DAY 1 INPUT'!M5</f>
        <v>24</v>
      </c>
      <c r="K7" s="192">
        <f>'DAY 1 INPUT'!N5</f>
        <v>20</v>
      </c>
      <c r="L7" s="192">
        <f>'DAY 1 INPUT'!O5</f>
        <v>28</v>
      </c>
      <c r="M7" s="192">
        <f>'DAY 1 INPUT'!P5</f>
        <v>28</v>
      </c>
      <c r="N7" s="192">
        <f>'DAY 1 INPUT'!Q5</f>
        <v>10</v>
      </c>
      <c r="O7" s="192">
        <f>'DAY 1 INPUT'!R5</f>
        <v>23</v>
      </c>
      <c r="P7" s="192">
        <f>'DAY 1 INPUT'!S5</f>
        <v>23</v>
      </c>
      <c r="Q7" s="192">
        <f>'DAY 1 INPUT'!T5</f>
        <v>24</v>
      </c>
      <c r="R7" s="192">
        <f>'DAY 1 INPUT'!U5</f>
        <v>24</v>
      </c>
      <c r="T7" s="196">
        <v>4</v>
      </c>
      <c r="U7" s="197">
        <f>IF('Day 1 Cards'!AU12&gt;'Day 1 Cards'!AZ12,'Day 1 Cards'!AU12,'Day 1 Cards'!AZ12)</f>
        <v>2</v>
      </c>
      <c r="V7" s="198" t="s">
        <v>8</v>
      </c>
      <c r="W7" s="197">
        <f>IF('Day 1 Cards'!BE12&gt;'Day 1 Cards'!BJ12,'Day 1 Cards'!BE12,'Day 1 Cards'!BJ12)</f>
        <v>2</v>
      </c>
      <c r="X7" s="198"/>
      <c r="Y7" s="197">
        <f>IF('Day 1 Cards'!AU43&gt;'Day 1 Cards'!AZ43,'Day 1 Cards'!AU43,'Day 1 Cards'!AZ43)</f>
        <v>0</v>
      </c>
      <c r="Z7" s="198"/>
      <c r="AA7" s="197">
        <f>IF('Day 1 Cards'!BE43&gt;'Day 1 Cards'!BJ43,'Day 1 Cards'!BE43,'Day 1 Cards'!BJ43)</f>
        <v>0</v>
      </c>
      <c r="AB7" s="198"/>
      <c r="AC7" s="197">
        <f>IF('Day 1 Cards'!AU74&gt;'Day 1 Cards'!AZ74,'Day 1 Cards'!AU74,'Day 1 Cards'!AZ74)</f>
        <v>2</v>
      </c>
      <c r="AD7" s="198"/>
      <c r="AE7" s="197">
        <f>IF('Day 1 Cards'!BE74&gt;'Day 1 Cards'!BJ74,'Day 1 Cards'!BE74,'Day 1 Cards'!BJ74)</f>
        <v>2</v>
      </c>
      <c r="AF7" s="198"/>
      <c r="AG7" s="194">
        <f>IF('Day 1 Cards'!AU105&gt;'Day 1 Cards'!AZ105,'Day 1 Cards'!AU105,'Day 1 Cards'!AZ105)</f>
        <v>1</v>
      </c>
      <c r="AH7" s="198"/>
      <c r="AI7" s="194">
        <f>IF('Day 1 Cards'!BE105&gt;'Day 1 Cards'!BJ105,'Day 1 Cards'!BE105,'Day 1 Cards'!BJ105)</f>
        <v>2</v>
      </c>
      <c r="AJ7" s="198"/>
    </row>
    <row r="8" spans="1:36" ht="20.100000000000001" customHeight="1" x14ac:dyDescent="0.35">
      <c r="A8" s="66" t="s">
        <v>42</v>
      </c>
      <c r="C8" s="192">
        <f>'Day 1 Cards'!BA3</f>
        <v>37</v>
      </c>
      <c r="D8" s="192">
        <f>'Day 1 Cards'!BB3</f>
        <v>30</v>
      </c>
      <c r="E8" s="192">
        <f>'Day 1 Cards'!BC3</f>
        <v>33</v>
      </c>
      <c r="F8" s="192">
        <f>'Day 1 Cards'!BD3</f>
        <v>30</v>
      </c>
      <c r="G8" s="192">
        <f>'Day 1 Cards'!BA34</f>
        <v>29</v>
      </c>
      <c r="H8" s="192">
        <f>'Day 1 Cards'!BB34</f>
        <v>33</v>
      </c>
      <c r="I8" s="192">
        <f>'Day 1 Cards'!BC34</f>
        <v>24</v>
      </c>
      <c r="J8" s="192">
        <f>'Day 1 Cards'!BD34</f>
        <v>27</v>
      </c>
      <c r="K8" s="192">
        <f>'Day 1 Cards'!BA65</f>
        <v>23</v>
      </c>
      <c r="L8" s="192">
        <f>'Day 1 Cards'!BB65</f>
        <v>32</v>
      </c>
      <c r="M8" s="192">
        <f>'Day 1 Cards'!BC65</f>
        <v>33</v>
      </c>
      <c r="N8" s="192">
        <f>'Day 1 Cards'!BD65</f>
        <v>14</v>
      </c>
      <c r="O8" s="192">
        <f>'Day 1 Cards'!BA96</f>
        <v>32</v>
      </c>
      <c r="P8" s="192">
        <f>'Day 1 Cards'!BB96</f>
        <v>28</v>
      </c>
      <c r="Q8" s="192">
        <f>'Day 1 Cards'!BC96</f>
        <v>29</v>
      </c>
      <c r="R8" s="192">
        <f>'Day 1 Cards'!BD96</f>
        <v>24</v>
      </c>
      <c r="T8" s="193">
        <v>5</v>
      </c>
      <c r="U8" s="194">
        <f>IF('Day 1 Cards'!AU13&gt;'Day 1 Cards'!AZ13,'Day 1 Cards'!AU13,'Day 1 Cards'!AZ13)</f>
        <v>3</v>
      </c>
      <c r="V8" s="195" t="s">
        <v>8</v>
      </c>
      <c r="W8" s="194">
        <f>IF('Day 1 Cards'!BE13&gt;'Day 1 Cards'!BJ13,'Day 1 Cards'!BE13,'Day 1 Cards'!BJ13)</f>
        <v>3</v>
      </c>
      <c r="X8" s="195"/>
      <c r="Y8" s="194">
        <f>IF('Day 1 Cards'!AU44&gt;'Day 1 Cards'!AZ44,'Day 1 Cards'!AU44,'Day 1 Cards'!AZ44)</f>
        <v>2</v>
      </c>
      <c r="Z8" s="195"/>
      <c r="AA8" s="194">
        <f>IF('Day 1 Cards'!BE44&gt;'Day 1 Cards'!BJ44,'Day 1 Cards'!BE44,'Day 1 Cards'!BJ44)</f>
        <v>2</v>
      </c>
      <c r="AB8" s="195"/>
      <c r="AC8" s="194">
        <f>IF('Day 1 Cards'!AU75&gt;'Day 1 Cards'!AZ75,'Day 1 Cards'!AU75,'Day 1 Cards'!AZ75)</f>
        <v>1</v>
      </c>
      <c r="AD8" s="195"/>
      <c r="AE8" s="194">
        <f>IF('Day 1 Cards'!BE75&gt;'Day 1 Cards'!BJ75,'Day 1 Cards'!BE75,'Day 1 Cards'!BJ75)</f>
        <v>3</v>
      </c>
      <c r="AF8" s="195"/>
      <c r="AG8" s="194">
        <f>IF('Day 1 Cards'!AU106&gt;'Day 1 Cards'!AZ106,'Day 1 Cards'!AU106,'Day 1 Cards'!AZ106)</f>
        <v>1</v>
      </c>
      <c r="AH8" s="195"/>
      <c r="AI8" s="194">
        <f>IF('Day 1 Cards'!BE106&gt;'Day 1 Cards'!BJ106,'Day 1 Cards'!BE106,'Day 1 Cards'!BJ106)</f>
        <v>3</v>
      </c>
      <c r="AJ8" s="195"/>
    </row>
    <row r="9" spans="1:36" ht="20.100000000000001" customHeight="1" x14ac:dyDescent="0.35">
      <c r="A9" s="70" t="s">
        <v>43</v>
      </c>
      <c r="B9" s="71"/>
      <c r="C9" s="192">
        <f>C8-C7</f>
        <v>-3</v>
      </c>
      <c r="D9" s="192">
        <f t="shared" ref="D9:N9" si="0">D8-D7</f>
        <v>8</v>
      </c>
      <c r="E9" s="192">
        <f t="shared" si="0"/>
        <v>11</v>
      </c>
      <c r="F9" s="192">
        <f t="shared" si="0"/>
        <v>2</v>
      </c>
      <c r="G9" s="192">
        <f t="shared" si="0"/>
        <v>7</v>
      </c>
      <c r="H9" s="192">
        <f t="shared" si="0"/>
        <v>-1</v>
      </c>
      <c r="I9" s="192">
        <f t="shared" si="0"/>
        <v>3</v>
      </c>
      <c r="J9" s="192">
        <f t="shared" si="0"/>
        <v>3</v>
      </c>
      <c r="K9" s="192">
        <f t="shared" si="0"/>
        <v>3</v>
      </c>
      <c r="L9" s="192">
        <f t="shared" si="0"/>
        <v>4</v>
      </c>
      <c r="M9" s="192">
        <f t="shared" si="0"/>
        <v>5</v>
      </c>
      <c r="N9" s="192">
        <f t="shared" si="0"/>
        <v>4</v>
      </c>
      <c r="O9" s="192">
        <f t="shared" ref="O9:R9" si="1">O8-O7</f>
        <v>9</v>
      </c>
      <c r="P9" s="192">
        <f t="shared" si="1"/>
        <v>5</v>
      </c>
      <c r="Q9" s="192">
        <f t="shared" si="1"/>
        <v>5</v>
      </c>
      <c r="R9" s="192">
        <f t="shared" si="1"/>
        <v>0</v>
      </c>
      <c r="T9" s="196">
        <v>6</v>
      </c>
      <c r="U9" s="197">
        <f>IF('Day 1 Cards'!AU14&gt;'Day 1 Cards'!AZ14,'Day 1 Cards'!AU14,'Day 1 Cards'!AZ14)</f>
        <v>2</v>
      </c>
      <c r="V9" s="198" t="s">
        <v>8</v>
      </c>
      <c r="W9" s="197">
        <f>IF('Day 1 Cards'!BE14&gt;'Day 1 Cards'!BJ14,'Day 1 Cards'!BE14,'Day 1 Cards'!BJ14)</f>
        <v>0</v>
      </c>
      <c r="X9" s="198"/>
      <c r="Y9" s="197">
        <f>IF('Day 1 Cards'!AU45&gt;'Day 1 Cards'!AZ45,'Day 1 Cards'!AU45,'Day 1 Cards'!AZ45)</f>
        <v>2</v>
      </c>
      <c r="Z9" s="198"/>
      <c r="AA9" s="197">
        <f>IF('Day 1 Cards'!BE45&gt;'Day 1 Cards'!BJ45,'Day 1 Cards'!BE45,'Day 1 Cards'!BJ45)</f>
        <v>4</v>
      </c>
      <c r="AB9" s="198"/>
      <c r="AC9" s="197">
        <f>IF('Day 1 Cards'!AU76&gt;'Day 1 Cards'!AZ76,'Day 1 Cards'!AU76,'Day 1 Cards'!AZ76)</f>
        <v>1</v>
      </c>
      <c r="AD9" s="198"/>
      <c r="AE9" s="197">
        <f>IF('Day 1 Cards'!BE76&gt;'Day 1 Cards'!BJ76,'Day 1 Cards'!BE76,'Day 1 Cards'!BJ76)</f>
        <v>2</v>
      </c>
      <c r="AF9" s="198"/>
      <c r="AG9" s="194">
        <f>IF('Day 1 Cards'!AU107&gt;'Day 1 Cards'!AZ107,'Day 1 Cards'!AU107,'Day 1 Cards'!AZ107)</f>
        <v>4</v>
      </c>
      <c r="AH9" s="198"/>
      <c r="AI9" s="194">
        <f>IF('Day 1 Cards'!BE107&gt;'Day 1 Cards'!BJ107,'Day 1 Cards'!BE107,'Day 1 Cards'!BJ107)</f>
        <v>3</v>
      </c>
      <c r="AJ9" s="198"/>
    </row>
    <row r="10" spans="1:36" ht="20.100000000000001" customHeight="1" x14ac:dyDescent="0.35">
      <c r="A10" s="91"/>
      <c r="B10" s="7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T10" s="193">
        <v>7</v>
      </c>
      <c r="U10" s="194">
        <f>IF('Day 1 Cards'!AU15&gt;'Day 1 Cards'!AZ15,'Day 1 Cards'!AU15,'Day 1 Cards'!AZ15)</f>
        <v>3</v>
      </c>
      <c r="V10" s="195" t="s">
        <v>8</v>
      </c>
      <c r="W10" s="194">
        <f>IF('Day 1 Cards'!BE15&gt;'Day 1 Cards'!BJ15,'Day 1 Cards'!BE15,'Day 1 Cards'!BJ15)</f>
        <v>1</v>
      </c>
      <c r="X10" s="195"/>
      <c r="Y10" s="194">
        <f>IF('Day 1 Cards'!AU46&gt;'Day 1 Cards'!AZ46,'Day 1 Cards'!AU46,'Day 1 Cards'!AZ46)</f>
        <v>0</v>
      </c>
      <c r="Z10" s="195"/>
      <c r="AA10" s="194">
        <f>IF('Day 1 Cards'!BE46&gt;'Day 1 Cards'!BJ46,'Day 1 Cards'!BE46,'Day 1 Cards'!BJ46)</f>
        <v>0</v>
      </c>
      <c r="AB10" s="195"/>
      <c r="AC10" s="194">
        <f>IF('Day 1 Cards'!AU77&gt;'Day 1 Cards'!AZ77,'Day 1 Cards'!AU77,'Day 1 Cards'!AZ77)</f>
        <v>3</v>
      </c>
      <c r="AD10" s="195"/>
      <c r="AE10" s="194">
        <f>IF('Day 1 Cards'!BE77&gt;'Day 1 Cards'!BJ77,'Day 1 Cards'!BE77,'Day 1 Cards'!BJ77)</f>
        <v>2</v>
      </c>
      <c r="AF10" s="195"/>
      <c r="AG10" s="194">
        <f>IF('Day 1 Cards'!AU108&gt;'Day 1 Cards'!AZ108,'Day 1 Cards'!AU108,'Day 1 Cards'!AZ108)</f>
        <v>1</v>
      </c>
      <c r="AH10" s="195"/>
      <c r="AI10" s="194">
        <f>IF('Day 1 Cards'!BE108&gt;'Day 1 Cards'!BJ108,'Day 1 Cards'!BE108,'Day 1 Cards'!BJ108)</f>
        <v>1</v>
      </c>
      <c r="AJ10" s="195"/>
    </row>
    <row r="11" spans="1:36" ht="21" x14ac:dyDescent="0.35">
      <c r="A11" s="76"/>
      <c r="B11" s="77"/>
      <c r="C11" s="179" t="str">
        <f>INFO!B3</f>
        <v>Steve</v>
      </c>
      <c r="D11" s="179" t="str">
        <f>INFO!C3</f>
        <v>Jeff</v>
      </c>
      <c r="E11" s="394" t="str">
        <f>INFO!D3</f>
        <v>Mike</v>
      </c>
      <c r="F11" s="394" t="str">
        <f>INFO!E3</f>
        <v>Derek</v>
      </c>
      <c r="G11" s="181" t="str">
        <f>INFO!F3</f>
        <v>Derm</v>
      </c>
      <c r="H11" s="181" t="str">
        <f>INFO!G3</f>
        <v>Tom</v>
      </c>
      <c r="I11" s="182" t="str">
        <f>INFO!H3</f>
        <v>Stew</v>
      </c>
      <c r="J11" s="182" t="str">
        <f>INFO!I3</f>
        <v>Aaron</v>
      </c>
      <c r="K11" s="406" t="str">
        <f>INFO!J3</f>
        <v>Neil</v>
      </c>
      <c r="L11" s="406" t="str">
        <f>INFO!K3</f>
        <v>RichB</v>
      </c>
      <c r="M11" s="358" t="str">
        <f>INFO!L3</f>
        <v>Brian</v>
      </c>
      <c r="N11" s="358" t="str">
        <f>INFO!M3</f>
        <v>Robin</v>
      </c>
      <c r="O11" s="334" t="str">
        <f>INFO!N3</f>
        <v>Phil</v>
      </c>
      <c r="P11" s="334" t="str">
        <f>INFO!O3</f>
        <v>Alan</v>
      </c>
      <c r="Q11" s="180" t="str">
        <f>INFO!P3</f>
        <v>RichM</v>
      </c>
      <c r="R11" s="180" t="str">
        <f>INFO!Q3</f>
        <v>Sanj</v>
      </c>
      <c r="S11" s="77"/>
      <c r="T11" s="196">
        <v>8</v>
      </c>
      <c r="U11" s="197">
        <f>IF('Day 1 Cards'!AU16&gt;'Day 1 Cards'!AZ16,'Day 1 Cards'!AU16,'Day 1 Cards'!AZ16)</f>
        <v>3</v>
      </c>
      <c r="V11" s="198" t="s">
        <v>8</v>
      </c>
      <c r="W11" s="197">
        <f>IF('Day 1 Cards'!BE16&gt;'Day 1 Cards'!BJ16,'Day 1 Cards'!BE16,'Day 1 Cards'!BJ16)</f>
        <v>1</v>
      </c>
      <c r="X11" s="198"/>
      <c r="Y11" s="197">
        <f>IF('Day 1 Cards'!AU47&gt;'Day 1 Cards'!AZ47,'Day 1 Cards'!AU47,'Day 1 Cards'!AZ47)</f>
        <v>2</v>
      </c>
      <c r="Z11" s="198"/>
      <c r="AA11" s="197">
        <f>IF('Day 1 Cards'!BE47&gt;'Day 1 Cards'!BJ47,'Day 1 Cards'!BE47,'Day 1 Cards'!BJ47)</f>
        <v>3</v>
      </c>
      <c r="AB11" s="198"/>
      <c r="AC11" s="197">
        <f>IF('Day 1 Cards'!AU78&gt;'Day 1 Cards'!AZ78,'Day 1 Cards'!AU78,'Day 1 Cards'!AZ78)</f>
        <v>1</v>
      </c>
      <c r="AD11" s="198"/>
      <c r="AE11" s="197">
        <f>IF('Day 1 Cards'!BE78&gt;'Day 1 Cards'!BJ78,'Day 1 Cards'!BE78,'Day 1 Cards'!BJ78)</f>
        <v>2</v>
      </c>
      <c r="AF11" s="198"/>
      <c r="AG11" s="194">
        <f>IF('Day 1 Cards'!AU109&gt;'Day 1 Cards'!AZ109,'Day 1 Cards'!AU109,'Day 1 Cards'!AZ109)</f>
        <v>1</v>
      </c>
      <c r="AH11" s="198"/>
      <c r="AI11" s="194">
        <f>IF('Day 1 Cards'!BE109&gt;'Day 1 Cards'!BJ109,'Day 1 Cards'!BE109,'Day 1 Cards'!BJ109)</f>
        <v>2</v>
      </c>
      <c r="AJ11" s="198"/>
    </row>
    <row r="12" spans="1:36" ht="20.100000000000001" customHeight="1" x14ac:dyDescent="0.35">
      <c r="A12" s="221" t="s">
        <v>86</v>
      </c>
      <c r="B12" s="222"/>
      <c r="C12" s="220">
        <f>RANK(C6,C6:R6)</f>
        <v>9</v>
      </c>
      <c r="D12" s="220">
        <f>RANK(D6,C6:R6)</f>
        <v>15</v>
      </c>
      <c r="E12" s="220">
        <f>RANK(E6,C6:R6)</f>
        <v>16</v>
      </c>
      <c r="F12" s="220">
        <f>RANK(F6,C6:R6)</f>
        <v>10</v>
      </c>
      <c r="G12" s="220">
        <f>RANK(G6,C6:R6)</f>
        <v>6</v>
      </c>
      <c r="H12" s="220">
        <f>RANK(H6,C6:R6)</f>
        <v>10</v>
      </c>
      <c r="I12" s="220">
        <f>RANK(I6,C6:R6)</f>
        <v>3</v>
      </c>
      <c r="J12" s="220">
        <f>RANK(J6,C6:R6)</f>
        <v>4</v>
      </c>
      <c r="K12" s="220">
        <f>RANK(K6,C6:R6)</f>
        <v>2</v>
      </c>
      <c r="L12" s="220">
        <f>RANK(L6,C6:R6)</f>
        <v>13</v>
      </c>
      <c r="M12" s="220">
        <f>RANK(M6,C6:R6)</f>
        <v>13</v>
      </c>
      <c r="N12" s="220">
        <f>RANK(N6,C6:R6)</f>
        <v>1</v>
      </c>
      <c r="O12" s="220">
        <f>RANK(O6,C6:R6)</f>
        <v>10</v>
      </c>
      <c r="P12" s="220">
        <f>RANK(P6,C6:R6)</f>
        <v>7</v>
      </c>
      <c r="Q12" s="220">
        <f>RANK(Q6,C6:R6)</f>
        <v>7</v>
      </c>
      <c r="R12" s="220">
        <f>RANK(R6,C6:R6)</f>
        <v>4</v>
      </c>
      <c r="T12" s="193">
        <v>9</v>
      </c>
      <c r="U12" s="194">
        <f>IF('Day 1 Cards'!AU17&gt;'Day 1 Cards'!AZ17,'Day 1 Cards'!AU17,'Day 1 Cards'!AZ17)</f>
        <v>1</v>
      </c>
      <c r="V12" s="195" t="s">
        <v>8</v>
      </c>
      <c r="W12" s="194">
        <f>IF('Day 1 Cards'!BE17&gt;'Day 1 Cards'!BJ17,'Day 1 Cards'!BE17,'Day 1 Cards'!BJ17)</f>
        <v>1</v>
      </c>
      <c r="X12" s="195"/>
      <c r="Y12" s="194">
        <f>IF('Day 1 Cards'!AU48&gt;'Day 1 Cards'!AZ48,'Day 1 Cards'!AU48,'Day 1 Cards'!AZ48)</f>
        <v>1</v>
      </c>
      <c r="Z12" s="195"/>
      <c r="AA12" s="194">
        <f>IF('Day 1 Cards'!BE48&gt;'Day 1 Cards'!BJ48,'Day 1 Cards'!BE48,'Day 1 Cards'!BJ48)</f>
        <v>1</v>
      </c>
      <c r="AB12" s="195"/>
      <c r="AC12" s="194">
        <f>IF('Day 1 Cards'!AU79&gt;'Day 1 Cards'!AZ79,'Day 1 Cards'!AU79,'Day 1 Cards'!AZ79)</f>
        <v>0</v>
      </c>
      <c r="AD12" s="195"/>
      <c r="AE12" s="194">
        <f>IF('Day 1 Cards'!BE79&gt;'Day 1 Cards'!BJ79,'Day 1 Cards'!BE79,'Day 1 Cards'!BJ79)</f>
        <v>2</v>
      </c>
      <c r="AF12" s="195"/>
      <c r="AG12" s="194">
        <f>IF('Day 1 Cards'!AU110&gt;'Day 1 Cards'!AZ110,'Day 1 Cards'!AU110,'Day 1 Cards'!AZ110)</f>
        <v>0</v>
      </c>
      <c r="AH12" s="195"/>
      <c r="AI12" s="194">
        <f>IF('Day 1 Cards'!BE110&gt;'Day 1 Cards'!BJ110,'Day 1 Cards'!BE110,'Day 1 Cards'!BJ110)</f>
        <v>0</v>
      </c>
      <c r="AJ12" s="195"/>
    </row>
    <row r="13" spans="1:36" ht="21" x14ac:dyDescent="0.35">
      <c r="B13" s="7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T13" s="196" t="s">
        <v>1</v>
      </c>
      <c r="U13" s="197">
        <f>SUM(U4:U12)</f>
        <v>19</v>
      </c>
      <c r="V13" s="198"/>
      <c r="W13" s="197">
        <f>SUM(W4:W12)</f>
        <v>13</v>
      </c>
      <c r="X13" s="198"/>
      <c r="Y13" s="197">
        <f>SUM(Y4:Y12)</f>
        <v>14</v>
      </c>
      <c r="Z13" s="198"/>
      <c r="AA13" s="197">
        <f>SUM(AA4:AA12)</f>
        <v>15</v>
      </c>
      <c r="AB13" s="198"/>
      <c r="AC13" s="197">
        <f>SUM(AC4:AC12)</f>
        <v>13</v>
      </c>
      <c r="AD13" s="198"/>
      <c r="AE13" s="197">
        <f>SUM(AE4:AE12)</f>
        <v>19</v>
      </c>
      <c r="AF13" s="198"/>
      <c r="AG13" s="197">
        <f t="shared" ref="AG13" si="2">SUM(AG4:AG12)</f>
        <v>12</v>
      </c>
      <c r="AH13" s="198"/>
      <c r="AI13" s="197">
        <f t="shared" ref="AI13" si="3">SUM(AI4:AI12)</f>
        <v>13</v>
      </c>
      <c r="AJ13" s="198"/>
    </row>
    <row r="14" spans="1:36" ht="21" x14ac:dyDescent="0.35">
      <c r="B14" s="71"/>
      <c r="C14" s="26" t="s">
        <v>8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T14" s="193">
        <v>10</v>
      </c>
      <c r="U14" s="194">
        <f>IF('Day 1 Cards'!AU19&gt;'Day 1 Cards'!AZ19,'Day 1 Cards'!AU19,'Day 1 Cards'!AZ19)</f>
        <v>0</v>
      </c>
      <c r="V14" s="195"/>
      <c r="W14" s="194">
        <f>IF('Day 1 Cards'!BE19&gt;'Day 1 Cards'!BJ19,'Day 1 Cards'!BE19,'Day 1 Cards'!BJ19)</f>
        <v>0</v>
      </c>
      <c r="X14" s="195"/>
      <c r="Y14" s="194">
        <f>IF('Day 1 Cards'!AU50&gt;'Day 1 Cards'!AZ50,'Day 1 Cards'!AU50,'Day 1 Cards'!AZ50)</f>
        <v>2</v>
      </c>
      <c r="Z14" s="195"/>
      <c r="AA14" s="194">
        <f>IF('Day 1 Cards'!BE50&gt;'Day 1 Cards'!BJ50,'Day 1 Cards'!BE50,'Day 1 Cards'!BJ50)</f>
        <v>3</v>
      </c>
      <c r="AB14" s="195"/>
      <c r="AC14" s="194">
        <f>IF('Day 1 Cards'!AU81&gt;'Day 1 Cards'!AZ81,'Day 1 Cards'!AU81,'Day 1 Cards'!AZ81)</f>
        <v>1</v>
      </c>
      <c r="AD14" s="195"/>
      <c r="AE14" s="194">
        <f>IF('Day 1 Cards'!BE81&gt;'Day 1 Cards'!BJ81,'Day 1 Cards'!BE81,'Day 1 Cards'!BJ81)</f>
        <v>1</v>
      </c>
      <c r="AF14" s="195"/>
      <c r="AG14" s="194">
        <f>IF('Day 1 Cards'!AU112&gt;'Day 1 Cards'!AZ112,'Day 1 Cards'!AU112,'Day 1 Cards'!AZ112)</f>
        <v>1</v>
      </c>
      <c r="AH14" s="195"/>
      <c r="AI14" s="194">
        <f>IF('Day 1 Cards'!BE112&gt;'Day 1 Cards'!BJ112,'Day 1 Cards'!BE112,'Day 1 Cards'!BJ112)</f>
        <v>0</v>
      </c>
      <c r="AJ14" s="195"/>
    </row>
    <row r="15" spans="1:36" ht="21" x14ac:dyDescent="0.35">
      <c r="B15" s="71"/>
      <c r="T15" s="196">
        <v>11</v>
      </c>
      <c r="U15" s="197">
        <f>IF('Day 1 Cards'!AU20&gt;'Day 1 Cards'!AZ20,'Day 1 Cards'!AU20,'Day 1 Cards'!AZ20)</f>
        <v>1</v>
      </c>
      <c r="V15" s="198"/>
      <c r="W15" s="197">
        <f>IF('Day 1 Cards'!BE20&gt;'Day 1 Cards'!BJ20,'Day 1 Cards'!BE20,'Day 1 Cards'!BJ20)</f>
        <v>2</v>
      </c>
      <c r="X15" s="198"/>
      <c r="Y15" s="197">
        <f>IF('Day 1 Cards'!AU51&gt;'Day 1 Cards'!AZ51,'Day 1 Cards'!AU51,'Day 1 Cards'!AZ51)</f>
        <v>1</v>
      </c>
      <c r="Z15" s="198"/>
      <c r="AA15" s="197">
        <f>IF('Day 1 Cards'!BE51&gt;'Day 1 Cards'!BJ51,'Day 1 Cards'!BE51,'Day 1 Cards'!BJ51)</f>
        <v>3</v>
      </c>
      <c r="AB15" s="198"/>
      <c r="AC15" s="197">
        <f>IF('Day 1 Cards'!AU82&gt;'Day 1 Cards'!AZ82,'Day 1 Cards'!AU82,'Day 1 Cards'!AZ82)</f>
        <v>3</v>
      </c>
      <c r="AD15" s="198"/>
      <c r="AE15" s="197">
        <f>IF('Day 1 Cards'!BE82&gt;'Day 1 Cards'!BJ82,'Day 1 Cards'!BE82,'Day 1 Cards'!BJ82)</f>
        <v>4</v>
      </c>
      <c r="AF15" s="198"/>
      <c r="AG15" s="194">
        <f>IF('Day 1 Cards'!AU113&gt;'Day 1 Cards'!AZ113,'Day 1 Cards'!AU113,'Day 1 Cards'!AZ113)</f>
        <v>1</v>
      </c>
      <c r="AH15" s="198"/>
      <c r="AI15" s="194">
        <f>IF('Day 1 Cards'!BE113&gt;'Day 1 Cards'!BJ113,'Day 1 Cards'!BE113,'Day 1 Cards'!BJ113)</f>
        <v>3</v>
      </c>
      <c r="AJ15" s="198"/>
    </row>
    <row r="16" spans="1:36" ht="21" x14ac:dyDescent="0.35">
      <c r="B16" s="71"/>
      <c r="T16" s="193">
        <v>12</v>
      </c>
      <c r="U16" s="194">
        <f>IF('Day 1 Cards'!AU21&gt;'Day 1 Cards'!AZ21,'Day 1 Cards'!AU21,'Day 1 Cards'!AZ21)</f>
        <v>2</v>
      </c>
      <c r="V16" s="195"/>
      <c r="W16" s="194">
        <f>IF('Day 1 Cards'!BE21&gt;'Day 1 Cards'!BJ21,'Day 1 Cards'!BE21,'Day 1 Cards'!BJ21)</f>
        <v>3</v>
      </c>
      <c r="X16" s="195"/>
      <c r="Y16" s="194">
        <f>IF('Day 1 Cards'!AU52&gt;'Day 1 Cards'!AZ52,'Day 1 Cards'!AU52,'Day 1 Cards'!AZ52)</f>
        <v>2</v>
      </c>
      <c r="Z16" s="195"/>
      <c r="AA16" s="194">
        <f>IF('Day 1 Cards'!BE52&gt;'Day 1 Cards'!BJ52,'Day 1 Cards'!BE52,'Day 1 Cards'!BJ52)</f>
        <v>3</v>
      </c>
      <c r="AB16" s="195"/>
      <c r="AC16" s="194">
        <f>IF('Day 1 Cards'!AU83&gt;'Day 1 Cards'!AZ83,'Day 1 Cards'!AU83,'Day 1 Cards'!AZ83)</f>
        <v>3</v>
      </c>
      <c r="AD16" s="195"/>
      <c r="AE16" s="194">
        <f>IF('Day 1 Cards'!BE83&gt;'Day 1 Cards'!BJ83,'Day 1 Cards'!BE83,'Day 1 Cards'!BJ83)</f>
        <v>2</v>
      </c>
      <c r="AF16" s="195"/>
      <c r="AG16" s="194">
        <f>IF('Day 1 Cards'!AU114&gt;'Day 1 Cards'!AZ114,'Day 1 Cards'!AU114,'Day 1 Cards'!AZ114)</f>
        <v>3</v>
      </c>
      <c r="AH16" s="195"/>
      <c r="AI16" s="194">
        <f>IF('Day 1 Cards'!BE114&gt;'Day 1 Cards'!BJ114,'Day 1 Cards'!BE114,'Day 1 Cards'!BJ114)</f>
        <v>2</v>
      </c>
      <c r="AJ16" s="195"/>
    </row>
    <row r="17" spans="1:36" ht="21" x14ac:dyDescent="0.35">
      <c r="B17" s="71"/>
      <c r="T17" s="199">
        <v>13</v>
      </c>
      <c r="U17" s="197">
        <f>IF('Day 1 Cards'!AU22&gt;'Day 1 Cards'!AZ22,'Day 1 Cards'!AU22,'Day 1 Cards'!AZ22)</f>
        <v>2</v>
      </c>
      <c r="V17" s="198"/>
      <c r="W17" s="197">
        <f>IF('Day 1 Cards'!BE22&gt;'Day 1 Cards'!BJ22,'Day 1 Cards'!BE22,'Day 1 Cards'!BJ22)</f>
        <v>2</v>
      </c>
      <c r="X17" s="198"/>
      <c r="Y17" s="197">
        <f>IF('Day 1 Cards'!AU53&gt;'Day 1 Cards'!AZ53,'Day 1 Cards'!AU53,'Day 1 Cards'!AZ53)</f>
        <v>2</v>
      </c>
      <c r="Z17" s="198"/>
      <c r="AA17" s="197">
        <f>IF('Day 1 Cards'!BE53&gt;'Day 1 Cards'!BJ53,'Day 1 Cards'!BE53,'Day 1 Cards'!BJ53)</f>
        <v>2</v>
      </c>
      <c r="AB17" s="198"/>
      <c r="AC17" s="197">
        <f>IF('Day 1 Cards'!AU84&gt;'Day 1 Cards'!AZ84,'Day 1 Cards'!AU84,'Day 1 Cards'!AZ84)</f>
        <v>2</v>
      </c>
      <c r="AD17" s="198"/>
      <c r="AE17" s="197">
        <f>IF('Day 1 Cards'!BE84&gt;'Day 1 Cards'!BJ84,'Day 1 Cards'!BE84,'Day 1 Cards'!BJ84)</f>
        <v>2</v>
      </c>
      <c r="AF17" s="198"/>
      <c r="AG17" s="194">
        <f>IF('Day 1 Cards'!AU115&gt;'Day 1 Cards'!AZ115,'Day 1 Cards'!AU115,'Day 1 Cards'!AZ115)</f>
        <v>2</v>
      </c>
      <c r="AH17" s="198"/>
      <c r="AI17" s="194">
        <f>IF('Day 1 Cards'!BE115&gt;'Day 1 Cards'!BJ115,'Day 1 Cards'!BE115,'Day 1 Cards'!BJ115)</f>
        <v>1</v>
      </c>
      <c r="AJ17" s="198"/>
    </row>
    <row r="18" spans="1:36" ht="21" x14ac:dyDescent="0.35">
      <c r="B18" s="71"/>
      <c r="T18" s="193">
        <v>14</v>
      </c>
      <c r="U18" s="194">
        <f>IF('Day 1 Cards'!AU23&gt;'Day 1 Cards'!AZ23,'Day 1 Cards'!AU23,'Day 1 Cards'!AZ23)</f>
        <v>1</v>
      </c>
      <c r="V18" s="195"/>
      <c r="W18" s="194">
        <f>IF('Day 1 Cards'!BE23&gt;'Day 1 Cards'!BJ23,'Day 1 Cards'!BE23,'Day 1 Cards'!BJ23)</f>
        <v>0</v>
      </c>
      <c r="X18" s="195"/>
      <c r="Y18" s="194">
        <f>IF('Day 1 Cards'!AU54&gt;'Day 1 Cards'!AZ54,'Day 1 Cards'!AU54,'Day 1 Cards'!AZ54)</f>
        <v>2</v>
      </c>
      <c r="Z18" s="195"/>
      <c r="AA18" s="194">
        <f>IF('Day 1 Cards'!BE54&gt;'Day 1 Cards'!BJ54,'Day 1 Cards'!BE54,'Day 1 Cards'!BJ54)</f>
        <v>4</v>
      </c>
      <c r="AB18" s="195"/>
      <c r="AC18" s="194">
        <f>IF('Day 1 Cards'!AU85&gt;'Day 1 Cards'!AZ85,'Day 1 Cards'!AU85,'Day 1 Cards'!AZ85)</f>
        <v>3</v>
      </c>
      <c r="AD18" s="195"/>
      <c r="AE18" s="194">
        <f>IF('Day 1 Cards'!BE85&gt;'Day 1 Cards'!BJ85,'Day 1 Cards'!BE85,'Day 1 Cards'!BJ85)</f>
        <v>3</v>
      </c>
      <c r="AF18" s="195"/>
      <c r="AG18" s="194">
        <f>IF('Day 1 Cards'!AU116&gt;'Day 1 Cards'!AZ116,'Day 1 Cards'!AU116,'Day 1 Cards'!AZ116)</f>
        <v>2</v>
      </c>
      <c r="AH18" s="195"/>
      <c r="AI18" s="194">
        <f>IF('Day 1 Cards'!BE116&gt;'Day 1 Cards'!BJ116,'Day 1 Cards'!BE116,'Day 1 Cards'!BJ116)</f>
        <v>4</v>
      </c>
      <c r="AJ18" s="195"/>
    </row>
    <row r="19" spans="1:36" ht="21" x14ac:dyDescent="0.35">
      <c r="B19" s="71"/>
      <c r="C19" s="179" t="str">
        <f>INFO!B3</f>
        <v>Steve</v>
      </c>
      <c r="D19" s="179" t="str">
        <f>INFO!C3</f>
        <v>Jeff</v>
      </c>
      <c r="E19" s="502" t="str">
        <f>INFO!D3</f>
        <v>Mike</v>
      </c>
      <c r="F19" s="502" t="str">
        <f>INFO!E3</f>
        <v>Derek</v>
      </c>
      <c r="G19" s="181" t="str">
        <f>INFO!F3</f>
        <v>Derm</v>
      </c>
      <c r="H19" s="181" t="str">
        <f>INFO!G3</f>
        <v>Tom</v>
      </c>
      <c r="I19" s="182" t="str">
        <f>INFO!H3</f>
        <v>Stew</v>
      </c>
      <c r="J19" s="182" t="str">
        <f>INFO!I3</f>
        <v>Aaron</v>
      </c>
      <c r="K19" s="406" t="str">
        <f>INFO!J3</f>
        <v>Neil</v>
      </c>
      <c r="L19" s="406" t="str">
        <f>INFO!K3</f>
        <v>RichB</v>
      </c>
      <c r="M19" s="358" t="str">
        <f>INFO!L3</f>
        <v>Brian</v>
      </c>
      <c r="N19" s="358" t="str">
        <f>INFO!M3</f>
        <v>Robin</v>
      </c>
      <c r="O19" s="503" t="str">
        <f>INFO!N3</f>
        <v>Phil</v>
      </c>
      <c r="P19" s="503" t="str">
        <f>INFO!O3</f>
        <v>Alan</v>
      </c>
      <c r="Q19" s="180" t="str">
        <f>INFO!P3</f>
        <v>RichM</v>
      </c>
      <c r="R19" s="180" t="str">
        <f>INFO!Q3</f>
        <v>Sanj</v>
      </c>
      <c r="T19" s="196">
        <v>15</v>
      </c>
      <c r="U19" s="197">
        <f>IF('Day 1 Cards'!AU24&gt;'Day 1 Cards'!AZ24,'Day 1 Cards'!AU24,'Day 1 Cards'!AZ24)</f>
        <v>1</v>
      </c>
      <c r="V19" s="198"/>
      <c r="W19" s="197">
        <f>IF('Day 1 Cards'!BE24&gt;'Day 1 Cards'!BJ24,'Day 1 Cards'!BE24,'Day 1 Cards'!BJ24)</f>
        <v>1</v>
      </c>
      <c r="X19" s="198"/>
      <c r="Y19" s="197">
        <f>IF('Day 1 Cards'!AU55&gt;'Day 1 Cards'!AZ55,'Day 1 Cards'!AU55,'Day 1 Cards'!AZ55)</f>
        <v>1</v>
      </c>
      <c r="Z19" s="198"/>
      <c r="AA19" s="197">
        <f>IF('Day 1 Cards'!BE55&gt;'Day 1 Cards'!BJ55,'Day 1 Cards'!BE55,'Day 1 Cards'!BJ55)</f>
        <v>2</v>
      </c>
      <c r="AB19" s="198"/>
      <c r="AC19" s="197">
        <f>IF('Day 1 Cards'!AU86&gt;'Day 1 Cards'!AZ86,'Day 1 Cards'!AU86,'Day 1 Cards'!AZ86)</f>
        <v>2</v>
      </c>
      <c r="AD19" s="198"/>
      <c r="AE19" s="197">
        <f>IF('Day 1 Cards'!BE86&gt;'Day 1 Cards'!BJ86,'Day 1 Cards'!BE86,'Day 1 Cards'!BJ86)</f>
        <v>2</v>
      </c>
      <c r="AF19" s="198"/>
      <c r="AG19" s="194">
        <f>IF('Day 1 Cards'!AU117&gt;'Day 1 Cards'!AZ117,'Day 1 Cards'!AU117,'Day 1 Cards'!AZ117)</f>
        <v>2</v>
      </c>
      <c r="AH19" s="198"/>
      <c r="AI19" s="194">
        <f>IF('Day 1 Cards'!BE117&gt;'Day 1 Cards'!BJ117,'Day 1 Cards'!BE117,'Day 1 Cards'!BJ117)</f>
        <v>1</v>
      </c>
      <c r="AJ19" s="198"/>
    </row>
    <row r="20" spans="1:36" ht="21" x14ac:dyDescent="0.35">
      <c r="A20" s="66" t="s">
        <v>205</v>
      </c>
      <c r="B20" s="71"/>
      <c r="C20" s="504">
        <f>'DAY 1 INPUT'!F27</f>
        <v>129</v>
      </c>
      <c r="D20" s="504">
        <f>'DAY 1 INPUT'!G27</f>
        <v>121</v>
      </c>
      <c r="E20" s="504">
        <f>'DAY 1 INPUT'!H27</f>
        <v>120</v>
      </c>
      <c r="F20" s="504">
        <f>'DAY 1 INPUT'!I27</f>
        <v>117</v>
      </c>
      <c r="G20" s="504">
        <f>'DAY 1 INPUT'!J27</f>
        <v>105</v>
      </c>
      <c r="H20" s="504">
        <f>'DAY 1 INPUT'!K27</f>
        <v>123</v>
      </c>
      <c r="I20" s="504">
        <f>'DAY 1 INPUT'!L27</f>
        <v>100</v>
      </c>
      <c r="J20" s="504">
        <f>'DAY 1 INPUT'!M27</f>
        <v>105</v>
      </c>
      <c r="K20" s="504">
        <f>'DAY 1 INPUT'!N27</f>
        <v>101</v>
      </c>
      <c r="L20" s="504">
        <f>'DAY 1 INPUT'!O27</f>
        <v>125</v>
      </c>
      <c r="M20" s="504">
        <f>'DAY 1 INPUT'!P27</f>
        <v>119</v>
      </c>
      <c r="N20" s="504">
        <f>'DAY 1 INPUT'!Q27</f>
        <v>92</v>
      </c>
      <c r="O20" s="504">
        <f>'DAY 1 INPUT'!R27</f>
        <v>115</v>
      </c>
      <c r="P20" s="504">
        <f>'DAY 1 INPUT'!S27</f>
        <v>110</v>
      </c>
      <c r="Q20" s="504">
        <f>'DAY 1 INPUT'!T27</f>
        <v>109</v>
      </c>
      <c r="R20" s="504">
        <f>'DAY 1 INPUT'!U27</f>
        <v>104</v>
      </c>
      <c r="T20" s="193">
        <v>16</v>
      </c>
      <c r="U20" s="194">
        <f>IF('Day 1 Cards'!AU25&gt;'Day 1 Cards'!AZ25,'Day 1 Cards'!AU25,'Day 1 Cards'!AZ25)</f>
        <v>3</v>
      </c>
      <c r="V20" s="195"/>
      <c r="W20" s="194">
        <f>IF('Day 1 Cards'!BE25&gt;'Day 1 Cards'!BJ25,'Day 1 Cards'!BE25,'Day 1 Cards'!BJ25)</f>
        <v>1</v>
      </c>
      <c r="X20" s="195"/>
      <c r="Y20" s="194">
        <f>IF('Day 1 Cards'!AU56&gt;'Day 1 Cards'!AZ56,'Day 1 Cards'!AU56,'Day 1 Cards'!AZ56)</f>
        <v>3</v>
      </c>
      <c r="Z20" s="195"/>
      <c r="AA20" s="194">
        <f>IF('Day 1 Cards'!BE56&gt;'Day 1 Cards'!BJ56,'Day 1 Cards'!BE56,'Day 1 Cards'!BJ56)</f>
        <v>1</v>
      </c>
      <c r="AB20" s="195"/>
      <c r="AC20" s="194">
        <f>IF('Day 1 Cards'!AU87&gt;'Day 1 Cards'!AZ87,'Day 1 Cards'!AU87,'Day 1 Cards'!AZ87)</f>
        <v>2</v>
      </c>
      <c r="AD20" s="195"/>
      <c r="AE20" s="194">
        <f>IF('Day 1 Cards'!BE87&gt;'Day 1 Cards'!BJ87,'Day 1 Cards'!BE87,'Day 1 Cards'!BJ87)</f>
        <v>1</v>
      </c>
      <c r="AF20" s="195"/>
      <c r="AG20" s="194">
        <f>IF('Day 1 Cards'!AU118&gt;'Day 1 Cards'!AZ118,'Day 1 Cards'!AU118,'Day 1 Cards'!AZ118)</f>
        <v>2</v>
      </c>
      <c r="AH20" s="195"/>
      <c r="AI20" s="194">
        <f>IF('Day 1 Cards'!BE118&gt;'Day 1 Cards'!BJ118,'Day 1 Cards'!BE118,'Day 1 Cards'!BJ118)</f>
        <v>3</v>
      </c>
      <c r="AJ20" s="195"/>
    </row>
    <row r="21" spans="1:36" ht="21" x14ac:dyDescent="0.35">
      <c r="B21" s="71"/>
      <c r="T21" s="196">
        <v>17</v>
      </c>
      <c r="U21" s="197">
        <f>IF('Day 1 Cards'!AU26&gt;'Day 1 Cards'!AZ26,'Day 1 Cards'!AU26,'Day 1 Cards'!AZ26)</f>
        <v>2</v>
      </c>
      <c r="V21" s="198"/>
      <c r="W21" s="197">
        <f>IF('Day 1 Cards'!BE26&gt;'Day 1 Cards'!BJ26,'Day 1 Cards'!BE26,'Day 1 Cards'!BJ26)</f>
        <v>1</v>
      </c>
      <c r="X21" s="198"/>
      <c r="Y21" s="197">
        <f>IF('Day 1 Cards'!AU57&gt;'Day 1 Cards'!AZ57,'Day 1 Cards'!AU57,'Day 1 Cards'!AZ57)</f>
        <v>4</v>
      </c>
      <c r="Z21" s="198"/>
      <c r="AA21" s="197">
        <f>IF('Day 1 Cards'!BE57&gt;'Day 1 Cards'!BJ57,'Day 1 Cards'!BE57,'Day 1 Cards'!BJ57)</f>
        <v>3</v>
      </c>
      <c r="AB21" s="198"/>
      <c r="AC21" s="197">
        <f>IF('Day 1 Cards'!AU88&gt;'Day 1 Cards'!AZ88,'Day 1 Cards'!AU88,'Day 1 Cards'!AZ88)</f>
        <v>2</v>
      </c>
      <c r="AD21" s="198"/>
      <c r="AE21" s="197">
        <f>IF('Day 1 Cards'!BE88&gt;'Day 1 Cards'!BJ88,'Day 1 Cards'!BE88,'Day 1 Cards'!BJ88)</f>
        <v>3</v>
      </c>
      <c r="AF21" s="198"/>
      <c r="AG21" s="194">
        <f>IF('Day 1 Cards'!AU119&gt;'Day 1 Cards'!AZ119,'Day 1 Cards'!AU119,'Day 1 Cards'!AZ119)</f>
        <v>0</v>
      </c>
      <c r="AH21" s="198"/>
      <c r="AI21" s="194">
        <f>IF('Day 1 Cards'!BE119&gt;'Day 1 Cards'!BJ119,'Day 1 Cards'!BE119,'Day 1 Cards'!BJ119)</f>
        <v>4</v>
      </c>
      <c r="AJ21" s="198"/>
    </row>
    <row r="22" spans="1:36" ht="21" x14ac:dyDescent="0.35">
      <c r="B22" s="71"/>
      <c r="T22" s="193">
        <v>18</v>
      </c>
      <c r="U22" s="194">
        <f>IF('Day 1 Cards'!AU27&gt;'Day 1 Cards'!AZ27,'Day 1 Cards'!AU27,'Day 1 Cards'!AZ27)</f>
        <v>0</v>
      </c>
      <c r="V22" s="195"/>
      <c r="W22" s="194">
        <f>IF('Day 1 Cards'!BE27&gt;'Day 1 Cards'!BJ27,'Day 1 Cards'!BE27,'Day 1 Cards'!BJ27)</f>
        <v>0</v>
      </c>
      <c r="X22" s="195"/>
      <c r="Y22" s="194">
        <f>IF('Day 1 Cards'!AU58&gt;'Day 1 Cards'!AZ58,'Day 1 Cards'!AU58,'Day 1 Cards'!AZ58)</f>
        <v>2</v>
      </c>
      <c r="Z22" s="195"/>
      <c r="AA22" s="194">
        <f>IF('Day 1 Cards'!BE58&gt;'Day 1 Cards'!BJ58,'Day 1 Cards'!BE58,'Day 1 Cards'!BJ58)</f>
        <v>1</v>
      </c>
      <c r="AB22" s="195"/>
      <c r="AC22" s="194">
        <f>IF('Day 1 Cards'!AU89&gt;'Day 1 Cards'!AZ89,'Day 1 Cards'!AU89,'Day 1 Cards'!AZ89)</f>
        <v>0</v>
      </c>
      <c r="AD22" s="195"/>
      <c r="AE22" s="194">
        <f>IF('Day 1 Cards'!BE89&gt;'Day 1 Cards'!BJ89,'Day 1 Cards'!BE89,'Day 1 Cards'!BJ89)</f>
        <v>1</v>
      </c>
      <c r="AF22" s="195"/>
      <c r="AG22" s="194">
        <f>IF('Day 1 Cards'!AU120&gt;'Day 1 Cards'!AZ120,'Day 1 Cards'!AU120,'Day 1 Cards'!AZ120)</f>
        <v>4</v>
      </c>
      <c r="AH22" s="195"/>
      <c r="AI22" s="194">
        <f>IF('Day 1 Cards'!BE120&gt;'Day 1 Cards'!BJ120,'Day 1 Cards'!BE120,'Day 1 Cards'!BJ120)</f>
        <v>1</v>
      </c>
      <c r="AJ22" s="195"/>
    </row>
    <row r="23" spans="1:36" ht="21" x14ac:dyDescent="0.35">
      <c r="B23" s="71"/>
      <c r="T23" s="196" t="s">
        <v>2</v>
      </c>
      <c r="U23" s="197">
        <f>SUM(U14:U22)</f>
        <v>12</v>
      </c>
      <c r="V23" s="198"/>
      <c r="W23" s="197">
        <f>SUM(W14:W22)</f>
        <v>10</v>
      </c>
      <c r="X23" s="198"/>
      <c r="Y23" s="197">
        <f>SUM(Y14:Y22)</f>
        <v>19</v>
      </c>
      <c r="Z23" s="198"/>
      <c r="AA23" s="197">
        <f>SUM(AA14:AA22)</f>
        <v>22</v>
      </c>
      <c r="AB23" s="198"/>
      <c r="AC23" s="197">
        <f>SUM(AC14:AC22)</f>
        <v>18</v>
      </c>
      <c r="AD23" s="198"/>
      <c r="AE23" s="197">
        <f>SUM(AE14:AE22)</f>
        <v>19</v>
      </c>
      <c r="AF23" s="198"/>
      <c r="AG23" s="197">
        <f t="shared" ref="AG23" si="4">SUM(AG14:AG22)</f>
        <v>17</v>
      </c>
      <c r="AH23" s="198"/>
      <c r="AI23" s="197">
        <f t="shared" ref="AI23" si="5">SUM(AI14:AI22)</f>
        <v>19</v>
      </c>
      <c r="AJ23" s="198"/>
    </row>
    <row r="24" spans="1:36" ht="21" x14ac:dyDescent="0.35">
      <c r="B24" s="71"/>
      <c r="T24" s="193" t="s">
        <v>1</v>
      </c>
      <c r="U24" s="194">
        <f>U13</f>
        <v>19</v>
      </c>
      <c r="V24" s="195"/>
      <c r="W24" s="194">
        <f>W13</f>
        <v>13</v>
      </c>
      <c r="X24" s="195"/>
      <c r="Y24" s="194">
        <f>Y13</f>
        <v>14</v>
      </c>
      <c r="Z24" s="195"/>
      <c r="AA24" s="194">
        <f>AA13</f>
        <v>15</v>
      </c>
      <c r="AB24" s="195"/>
      <c r="AC24" s="194">
        <f>AC13</f>
        <v>13</v>
      </c>
      <c r="AD24" s="195"/>
      <c r="AE24" s="194">
        <f>AE13</f>
        <v>19</v>
      </c>
      <c r="AF24" s="195"/>
      <c r="AG24" s="194">
        <f t="shared" ref="AG24" si="6">AG13</f>
        <v>12</v>
      </c>
      <c r="AH24" s="195"/>
      <c r="AI24" s="194">
        <f t="shared" ref="AI24" si="7">AI13</f>
        <v>13</v>
      </c>
      <c r="AJ24" s="195"/>
    </row>
    <row r="25" spans="1:36" ht="21" x14ac:dyDescent="0.35">
      <c r="B25" s="71"/>
      <c r="T25" s="196" t="s">
        <v>46</v>
      </c>
      <c r="U25" s="200">
        <f>SUM(U23,U24)</f>
        <v>31</v>
      </c>
      <c r="V25" s="201"/>
      <c r="W25" s="200">
        <f>SUM(W23,W24)</f>
        <v>23</v>
      </c>
      <c r="X25" s="201"/>
      <c r="Y25" s="200">
        <f>SUM(Y23,Y24)</f>
        <v>33</v>
      </c>
      <c r="Z25" s="201"/>
      <c r="AA25" s="200">
        <f>SUM(AA23,AA24)</f>
        <v>37</v>
      </c>
      <c r="AB25" s="201"/>
      <c r="AC25" s="200">
        <f>SUM(AC23,AC24)</f>
        <v>31</v>
      </c>
      <c r="AD25" s="201"/>
      <c r="AE25" s="200">
        <f>SUM(AE23,AE24)</f>
        <v>38</v>
      </c>
      <c r="AF25" s="201"/>
      <c r="AG25" s="200">
        <f t="shared" ref="AG25" si="8">SUM(AG23,AG24)</f>
        <v>29</v>
      </c>
      <c r="AH25" s="201"/>
      <c r="AI25" s="200">
        <f t="shared" ref="AI25" si="9">SUM(AI23,AI24)</f>
        <v>32</v>
      </c>
      <c r="AJ25" s="201"/>
    </row>
    <row r="26" spans="1:36" ht="21" x14ac:dyDescent="0.35">
      <c r="B26" s="71"/>
    </row>
    <row r="27" spans="1:36" ht="26.25" x14ac:dyDescent="0.4">
      <c r="B27" s="71"/>
      <c r="O27" s="24"/>
      <c r="P27" s="24"/>
      <c r="Q27" s="24"/>
      <c r="R27" s="223" t="s">
        <v>145</v>
      </c>
      <c r="S27" s="24"/>
      <c r="T27" s="24"/>
      <c r="U27" s="224">
        <f>RANK(U25,U25:AI25)</f>
        <v>5</v>
      </c>
      <c r="V27" s="224"/>
      <c r="W27" s="224">
        <f>RANK(W25,U25:AI25)</f>
        <v>8</v>
      </c>
      <c r="X27" s="224"/>
      <c r="Y27" s="224">
        <f>RANK(Y25,U25:AI25)</f>
        <v>3</v>
      </c>
      <c r="Z27" s="224"/>
      <c r="AA27" s="224">
        <f>RANK(AA25,U25:AI25)</f>
        <v>2</v>
      </c>
      <c r="AB27" s="224"/>
      <c r="AC27" s="224">
        <f>RANK(AC25,U25:AI25)</f>
        <v>5</v>
      </c>
      <c r="AD27" s="224"/>
      <c r="AE27" s="224">
        <f>RANK(AE25,U25:AI25)</f>
        <v>1</v>
      </c>
      <c r="AF27" s="225"/>
      <c r="AG27" s="224">
        <f>RANK(AG25,U25:AI25)</f>
        <v>7</v>
      </c>
      <c r="AH27" s="225"/>
      <c r="AI27" s="224">
        <f>RANK(AI25,U25:AI25)</f>
        <v>4</v>
      </c>
      <c r="AJ27" s="225"/>
    </row>
    <row r="28" spans="1:36" ht="21" x14ac:dyDescent="0.35">
      <c r="B28" s="71"/>
    </row>
    <row r="29" spans="1:36" ht="21" x14ac:dyDescent="0.35">
      <c r="B29" s="71"/>
    </row>
    <row r="30" spans="1:36" ht="21" x14ac:dyDescent="0.35">
      <c r="B30" s="71"/>
    </row>
    <row r="31" spans="1:36" ht="21" x14ac:dyDescent="0.35">
      <c r="B31" s="71"/>
    </row>
    <row r="32" spans="1:36" ht="21" x14ac:dyDescent="0.35">
      <c r="B32" s="71"/>
    </row>
    <row r="33" spans="2:14" ht="21" x14ac:dyDescent="0.35">
      <c r="B33" s="71"/>
    </row>
    <row r="34" spans="2:14" ht="21" x14ac:dyDescent="0.35">
      <c r="B34" s="71"/>
    </row>
    <row r="35" spans="2:14" ht="21" x14ac:dyDescent="0.35">
      <c r="B35" s="71"/>
    </row>
    <row r="36" spans="2:14" ht="21" x14ac:dyDescent="0.35">
      <c r="B36" s="71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</row>
    <row r="37" spans="2:14" ht="15.75" x14ac:dyDescent="0.25">
      <c r="N37" s="113"/>
    </row>
  </sheetData>
  <sortState ref="A27:AK31">
    <sortCondition descending="1" ref="W34:W3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7"/>
  <sheetViews>
    <sheetView topLeftCell="A2" zoomScale="115" zoomScaleNormal="115" workbookViewId="0">
      <selection activeCell="E6" sqref="E6"/>
    </sheetView>
  </sheetViews>
  <sheetFormatPr defaultRowHeight="15" x14ac:dyDescent="0.25"/>
  <cols>
    <col min="2" max="17" width="6.7109375" customWidth="1"/>
  </cols>
  <sheetData>
    <row r="1" spans="2:21" ht="18.75" x14ac:dyDescent="0.3">
      <c r="F1" s="318" t="s">
        <v>136</v>
      </c>
      <c r="M1" s="323" t="s">
        <v>134</v>
      </c>
    </row>
    <row r="3" spans="2:21" ht="15.75" x14ac:dyDescent="0.25">
      <c r="B3" s="103" t="s">
        <v>4</v>
      </c>
      <c r="C3" s="104" t="s">
        <v>7</v>
      </c>
      <c r="D3" s="105"/>
    </row>
    <row r="4" spans="2:21" ht="15.75" x14ac:dyDescent="0.25">
      <c r="B4" s="322">
        <f>'DAY 1 INPUT'!B4</f>
        <v>71</v>
      </c>
      <c r="C4" s="106">
        <v>71</v>
      </c>
      <c r="D4" s="341" t="str">
        <f>'DAY 1 INPUT'!D4</f>
        <v>??</v>
      </c>
      <c r="F4" s="79" t="str">
        <f>'DAY 1 INPUT'!F4</f>
        <v>Steve</v>
      </c>
      <c r="G4" s="79" t="str">
        <f>'DAY 1 INPUT'!G4</f>
        <v>Jeff</v>
      </c>
      <c r="H4" s="396" t="str">
        <f>'DAY 1 INPUT'!H4</f>
        <v>Mike</v>
      </c>
      <c r="I4" s="396" t="str">
        <f>'DAY 1 INPUT'!I4</f>
        <v>Derek</v>
      </c>
      <c r="J4" s="80" t="str">
        <f>'DAY 1 INPUT'!J4</f>
        <v>Derm</v>
      </c>
      <c r="K4" s="80" t="str">
        <f>'DAY 1 INPUT'!K4</f>
        <v>Tom</v>
      </c>
      <c r="L4" s="81" t="str">
        <f>'DAY 1 INPUT'!L4</f>
        <v>Stew</v>
      </c>
      <c r="M4" s="81" t="str">
        <f>'DAY 1 INPUT'!M4</f>
        <v>Aaron</v>
      </c>
      <c r="N4" s="404" t="str">
        <f>'DAY 1 INPUT'!N4</f>
        <v>Neil</v>
      </c>
      <c r="O4" s="404" t="str">
        <f>'DAY 1 INPUT'!O4</f>
        <v>RichB</v>
      </c>
      <c r="P4" s="353" t="str">
        <f>'DAY 1 INPUT'!P4</f>
        <v>Brian</v>
      </c>
      <c r="Q4" s="353" t="str">
        <f>'DAY 1 INPUT'!Q4</f>
        <v>Robin</v>
      </c>
      <c r="R4" s="342" t="str">
        <f>'DAY 1 INPUT'!R4</f>
        <v>Phil</v>
      </c>
      <c r="S4" s="342" t="str">
        <f>'DAY 1 INPUT'!S4</f>
        <v>Alan</v>
      </c>
      <c r="T4" s="78" t="str">
        <f>'DAY 1 INPUT'!T4</f>
        <v>RichM</v>
      </c>
      <c r="U4" s="78" t="str">
        <f>'DAY 1 INPUT'!U4</f>
        <v>Sanj</v>
      </c>
    </row>
    <row r="5" spans="2:21" ht="15.75" x14ac:dyDescent="0.25">
      <c r="B5" s="97" t="s">
        <v>0</v>
      </c>
      <c r="C5" s="97" t="s">
        <v>4</v>
      </c>
      <c r="D5" s="107" t="s">
        <v>28</v>
      </c>
      <c r="E5" t="s">
        <v>40</v>
      </c>
      <c r="F5" s="215">
        <f>'DAY 1 INPUT'!F5</f>
        <v>40</v>
      </c>
      <c r="G5" s="215">
        <f>'DAY 1 INPUT'!G5</f>
        <v>22</v>
      </c>
      <c r="H5" s="215">
        <f>'DAY 1 INPUT'!H5</f>
        <v>22</v>
      </c>
      <c r="I5" s="215">
        <f>'DAY 1 INPUT'!I5</f>
        <v>28</v>
      </c>
      <c r="J5" s="215">
        <f>'DAY 1 INPUT'!J5</f>
        <v>22</v>
      </c>
      <c r="K5" s="215">
        <f>'DAY 1 INPUT'!K5</f>
        <v>34</v>
      </c>
      <c r="L5" s="215">
        <f>'DAY 1 INPUT'!L5</f>
        <v>21</v>
      </c>
      <c r="M5" s="215">
        <f>'DAY 1 INPUT'!M5</f>
        <v>24</v>
      </c>
      <c r="N5" s="215">
        <f>'DAY 1 INPUT'!N5</f>
        <v>20</v>
      </c>
      <c r="O5" s="215">
        <f>'DAY 1 INPUT'!O5</f>
        <v>28</v>
      </c>
      <c r="P5" s="215">
        <f>'DAY 1 INPUT'!P5</f>
        <v>28</v>
      </c>
      <c r="Q5" s="215">
        <f>'DAY 1 INPUT'!Q5</f>
        <v>10</v>
      </c>
      <c r="R5" s="215">
        <f>'DAY 1 INPUT'!R5</f>
        <v>23</v>
      </c>
      <c r="S5" s="215">
        <f>'DAY 1 INPUT'!S5</f>
        <v>23</v>
      </c>
      <c r="T5" s="215">
        <f>'DAY 1 INPUT'!T5</f>
        <v>24</v>
      </c>
      <c r="U5" s="215">
        <f>'DAY 1 INPUT'!U5</f>
        <v>24</v>
      </c>
    </row>
    <row r="6" spans="2:21" ht="15.75" x14ac:dyDescent="0.25">
      <c r="B6" s="319">
        <v>1</v>
      </c>
      <c r="C6" s="317">
        <f>'DAY 1 INPUT'!C6</f>
        <v>4</v>
      </c>
      <c r="D6" s="317">
        <f>'DAY 1 INPUT'!D6</f>
        <v>11</v>
      </c>
      <c r="E6" s="7"/>
      <c r="F6" s="109">
        <v>8</v>
      </c>
      <c r="G6" s="109">
        <v>5</v>
      </c>
      <c r="H6" s="109">
        <v>6</v>
      </c>
      <c r="I6" s="109">
        <v>10</v>
      </c>
      <c r="J6" s="109">
        <v>5</v>
      </c>
      <c r="K6" s="109">
        <v>7</v>
      </c>
      <c r="L6" s="109">
        <v>7</v>
      </c>
      <c r="M6" s="109">
        <v>6</v>
      </c>
      <c r="N6" s="109">
        <v>7</v>
      </c>
      <c r="O6" s="109">
        <v>7</v>
      </c>
      <c r="P6" s="109">
        <v>9</v>
      </c>
      <c r="Q6" s="109">
        <v>4</v>
      </c>
      <c r="R6" s="109">
        <v>8</v>
      </c>
      <c r="S6" s="109">
        <v>7</v>
      </c>
      <c r="T6" s="109">
        <v>8</v>
      </c>
      <c r="U6" s="109">
        <v>5</v>
      </c>
    </row>
    <row r="7" spans="2:21" s="67" customFormat="1" ht="15.75" x14ac:dyDescent="0.25">
      <c r="B7" s="320">
        <v>2</v>
      </c>
      <c r="C7" s="317">
        <f>'DAY 1 INPUT'!C7</f>
        <v>5</v>
      </c>
      <c r="D7" s="317">
        <f>'DAY 1 INPUT'!D7</f>
        <v>7</v>
      </c>
      <c r="E7" s="259"/>
      <c r="F7" s="290">
        <v>10</v>
      </c>
      <c r="G7" s="290">
        <v>5</v>
      </c>
      <c r="H7" s="290">
        <v>6</v>
      </c>
      <c r="I7" s="290">
        <v>7</v>
      </c>
      <c r="J7" s="290">
        <v>5</v>
      </c>
      <c r="K7" s="290">
        <v>10</v>
      </c>
      <c r="L7" s="290">
        <v>5</v>
      </c>
      <c r="M7" s="290">
        <v>9</v>
      </c>
      <c r="N7" s="290">
        <v>5</v>
      </c>
      <c r="O7" s="290">
        <v>10</v>
      </c>
      <c r="P7" s="290">
        <v>10</v>
      </c>
      <c r="Q7" s="290">
        <v>5</v>
      </c>
      <c r="R7" s="290">
        <v>8</v>
      </c>
      <c r="S7" s="290">
        <v>7</v>
      </c>
      <c r="T7" s="290">
        <v>6</v>
      </c>
      <c r="U7" s="290">
        <v>6</v>
      </c>
    </row>
    <row r="8" spans="2:21" ht="15.75" x14ac:dyDescent="0.25">
      <c r="B8" s="319">
        <v>3</v>
      </c>
      <c r="C8" s="317">
        <f>'DAY 1 INPUT'!C8</f>
        <v>4</v>
      </c>
      <c r="D8" s="317">
        <f>'DAY 1 INPUT'!D8</f>
        <v>5</v>
      </c>
      <c r="E8" s="7"/>
      <c r="F8" s="109">
        <v>9</v>
      </c>
      <c r="G8" s="109">
        <v>5</v>
      </c>
      <c r="H8" s="109">
        <v>6</v>
      </c>
      <c r="I8" s="109">
        <v>6</v>
      </c>
      <c r="J8" s="109">
        <v>6</v>
      </c>
      <c r="K8" s="109">
        <v>8</v>
      </c>
      <c r="L8" s="109">
        <v>6</v>
      </c>
      <c r="M8" s="109">
        <v>6</v>
      </c>
      <c r="N8" s="109">
        <v>5</v>
      </c>
      <c r="O8" s="109">
        <v>9</v>
      </c>
      <c r="P8" s="109">
        <v>7</v>
      </c>
      <c r="Q8" s="109">
        <v>4</v>
      </c>
      <c r="R8" s="109">
        <v>5</v>
      </c>
      <c r="S8" s="109">
        <v>10</v>
      </c>
      <c r="T8" s="109">
        <v>6</v>
      </c>
      <c r="U8" s="109">
        <v>6</v>
      </c>
    </row>
    <row r="9" spans="2:21" s="67" customFormat="1" ht="15.75" x14ac:dyDescent="0.25">
      <c r="B9" s="320">
        <v>4</v>
      </c>
      <c r="C9" s="317">
        <f>'DAY 1 INPUT'!C9</f>
        <v>3</v>
      </c>
      <c r="D9" s="317">
        <f>'DAY 1 INPUT'!D9</f>
        <v>17</v>
      </c>
      <c r="E9" s="259"/>
      <c r="F9" s="290">
        <v>8</v>
      </c>
      <c r="G9" s="290">
        <v>5</v>
      </c>
      <c r="H9" s="290">
        <v>5</v>
      </c>
      <c r="I9" s="290">
        <v>5</v>
      </c>
      <c r="J9" s="290">
        <v>6</v>
      </c>
      <c r="K9" s="290">
        <v>7</v>
      </c>
      <c r="L9" s="290">
        <v>6</v>
      </c>
      <c r="M9" s="290">
        <v>5</v>
      </c>
      <c r="N9" s="290">
        <v>4</v>
      </c>
      <c r="O9" s="290">
        <v>7</v>
      </c>
      <c r="P9" s="290">
        <v>6</v>
      </c>
      <c r="Q9" s="290">
        <v>3</v>
      </c>
      <c r="R9" s="290">
        <v>6</v>
      </c>
      <c r="S9" s="290">
        <v>6</v>
      </c>
      <c r="T9" s="290">
        <v>2</v>
      </c>
      <c r="U9" s="290">
        <v>3</v>
      </c>
    </row>
    <row r="10" spans="2:21" ht="15.75" x14ac:dyDescent="0.25">
      <c r="B10" s="319">
        <v>5</v>
      </c>
      <c r="C10" s="317">
        <f>'DAY 1 INPUT'!C10</f>
        <v>4</v>
      </c>
      <c r="D10" s="317">
        <f>'DAY 1 INPUT'!D10</f>
        <v>15</v>
      </c>
      <c r="E10" s="7"/>
      <c r="F10" s="109">
        <v>10</v>
      </c>
      <c r="G10" s="109">
        <v>6</v>
      </c>
      <c r="H10" s="109">
        <v>5</v>
      </c>
      <c r="I10" s="109">
        <v>5</v>
      </c>
      <c r="J10" s="109">
        <v>5</v>
      </c>
      <c r="K10" s="109">
        <v>7</v>
      </c>
      <c r="L10" s="109">
        <v>7</v>
      </c>
      <c r="M10" s="109">
        <v>6</v>
      </c>
      <c r="N10" s="109">
        <v>6</v>
      </c>
      <c r="O10" s="109">
        <v>9</v>
      </c>
      <c r="P10" s="109">
        <v>7</v>
      </c>
      <c r="Q10" s="109">
        <v>5</v>
      </c>
      <c r="R10" s="109">
        <v>6</v>
      </c>
      <c r="S10" s="109">
        <v>5</v>
      </c>
      <c r="T10" s="109">
        <v>4</v>
      </c>
      <c r="U10" s="109">
        <v>6</v>
      </c>
    </row>
    <row r="11" spans="2:21" s="67" customFormat="1" ht="15.75" x14ac:dyDescent="0.25">
      <c r="B11" s="320">
        <v>6</v>
      </c>
      <c r="C11" s="317">
        <f>'DAY 1 INPUT'!C11</f>
        <v>4</v>
      </c>
      <c r="D11" s="317">
        <f>'DAY 1 INPUT'!D11</f>
        <v>3</v>
      </c>
      <c r="E11" s="259"/>
      <c r="F11" s="290">
        <v>7</v>
      </c>
      <c r="G11" s="290">
        <v>8</v>
      </c>
      <c r="H11" s="290">
        <v>8</v>
      </c>
      <c r="I11" s="290">
        <v>6</v>
      </c>
      <c r="J11" s="290">
        <v>4</v>
      </c>
      <c r="K11" s="290">
        <v>4</v>
      </c>
      <c r="L11" s="290">
        <v>5</v>
      </c>
      <c r="M11" s="290">
        <v>7</v>
      </c>
      <c r="N11" s="290">
        <v>5</v>
      </c>
      <c r="O11" s="290">
        <v>6</v>
      </c>
      <c r="P11" s="290">
        <v>7</v>
      </c>
      <c r="Q11" s="290">
        <v>6</v>
      </c>
      <c r="R11" s="290">
        <v>5</v>
      </c>
      <c r="S11" s="290">
        <v>7</v>
      </c>
      <c r="T11" s="290">
        <v>6</v>
      </c>
      <c r="U11" s="290">
        <v>6</v>
      </c>
    </row>
    <row r="12" spans="2:21" ht="15.75" x14ac:dyDescent="0.25">
      <c r="B12" s="319">
        <v>7</v>
      </c>
      <c r="C12" s="317">
        <f>'DAY 1 INPUT'!C12</f>
        <v>4</v>
      </c>
      <c r="D12" s="317">
        <f>'DAY 1 INPUT'!D12</f>
        <v>1</v>
      </c>
      <c r="E12" s="7"/>
      <c r="F12" s="109">
        <v>8</v>
      </c>
      <c r="G12" s="109">
        <v>6</v>
      </c>
      <c r="H12" s="109">
        <v>8</v>
      </c>
      <c r="I12" s="109">
        <v>6</v>
      </c>
      <c r="J12" s="109">
        <v>7</v>
      </c>
      <c r="K12" s="109">
        <v>6</v>
      </c>
      <c r="L12" s="109">
        <v>5</v>
      </c>
      <c r="M12" s="109">
        <v>7</v>
      </c>
      <c r="N12" s="109">
        <v>5</v>
      </c>
      <c r="O12" s="109">
        <v>7</v>
      </c>
      <c r="P12" s="109">
        <v>6</v>
      </c>
      <c r="Q12" s="109">
        <v>7</v>
      </c>
      <c r="R12" s="109">
        <v>6</v>
      </c>
      <c r="S12" s="109">
        <v>7</v>
      </c>
      <c r="T12" s="109">
        <v>6</v>
      </c>
      <c r="U12" s="109">
        <v>5</v>
      </c>
    </row>
    <row r="13" spans="2:21" s="67" customFormat="1" ht="15.75" x14ac:dyDescent="0.25">
      <c r="B13" s="320">
        <v>8</v>
      </c>
      <c r="C13" s="317">
        <f>'DAY 1 INPUT'!C13</f>
        <v>3</v>
      </c>
      <c r="D13" s="317">
        <f>'DAY 1 INPUT'!D13</f>
        <v>13</v>
      </c>
      <c r="E13" s="259"/>
      <c r="F13" s="290">
        <v>6</v>
      </c>
      <c r="G13" s="290">
        <v>4</v>
      </c>
      <c r="H13" s="290">
        <v>4</v>
      </c>
      <c r="I13" s="290">
        <v>5</v>
      </c>
      <c r="J13" s="290">
        <v>4</v>
      </c>
      <c r="K13" s="290">
        <v>5</v>
      </c>
      <c r="L13" s="290">
        <v>5</v>
      </c>
      <c r="M13" s="290">
        <v>4</v>
      </c>
      <c r="N13" s="290">
        <v>3</v>
      </c>
      <c r="O13" s="290">
        <v>5</v>
      </c>
      <c r="P13" s="290">
        <v>5</v>
      </c>
      <c r="Q13" s="290">
        <v>3</v>
      </c>
      <c r="R13" s="290">
        <v>5</v>
      </c>
      <c r="S13" s="290">
        <v>4</v>
      </c>
      <c r="T13" s="290">
        <v>4</v>
      </c>
      <c r="U13" s="290">
        <v>4</v>
      </c>
    </row>
    <row r="14" spans="2:21" ht="15.75" x14ac:dyDescent="0.25">
      <c r="B14" s="319">
        <v>9</v>
      </c>
      <c r="C14" s="317">
        <f>'DAY 1 INPUT'!C14</f>
        <v>4</v>
      </c>
      <c r="D14" s="317">
        <f>'DAY 1 INPUT'!D14</f>
        <v>9</v>
      </c>
      <c r="E14" s="7"/>
      <c r="F14" s="109">
        <v>8</v>
      </c>
      <c r="G14" s="109">
        <v>8</v>
      </c>
      <c r="H14" s="109">
        <v>6</v>
      </c>
      <c r="I14" s="109">
        <v>8</v>
      </c>
      <c r="J14" s="109">
        <v>5</v>
      </c>
      <c r="K14" s="109">
        <v>10</v>
      </c>
      <c r="L14" s="109">
        <v>7</v>
      </c>
      <c r="M14" s="109">
        <v>4</v>
      </c>
      <c r="N14" s="109">
        <v>3</v>
      </c>
      <c r="O14" s="109">
        <v>8</v>
      </c>
      <c r="P14" s="109">
        <v>7</v>
      </c>
      <c r="Q14" s="109">
        <v>4</v>
      </c>
      <c r="R14" s="109">
        <v>7</v>
      </c>
      <c r="S14" s="109">
        <v>8</v>
      </c>
      <c r="T14" s="109">
        <v>6</v>
      </c>
      <c r="U14" s="109">
        <v>8</v>
      </c>
    </row>
    <row r="15" spans="2:21" ht="15.75" x14ac:dyDescent="0.25">
      <c r="B15" s="321" t="s">
        <v>1</v>
      </c>
      <c r="C15" s="317">
        <v>35</v>
      </c>
      <c r="D15" s="317" t="s">
        <v>8</v>
      </c>
      <c r="F15" s="110">
        <f t="shared" ref="F15:U15" si="0">SUM(F6:F14)</f>
        <v>74</v>
      </c>
      <c r="G15" s="110">
        <f t="shared" si="0"/>
        <v>52</v>
      </c>
      <c r="H15" s="110">
        <f t="shared" si="0"/>
        <v>54</v>
      </c>
      <c r="I15" s="110">
        <f t="shared" si="0"/>
        <v>58</v>
      </c>
      <c r="J15" s="110">
        <f t="shared" si="0"/>
        <v>47</v>
      </c>
      <c r="K15" s="110">
        <f t="shared" si="0"/>
        <v>64</v>
      </c>
      <c r="L15" s="110">
        <f t="shared" si="0"/>
        <v>53</v>
      </c>
      <c r="M15" s="110">
        <f t="shared" si="0"/>
        <v>54</v>
      </c>
      <c r="N15" s="110">
        <f t="shared" si="0"/>
        <v>43</v>
      </c>
      <c r="O15" s="110">
        <f t="shared" si="0"/>
        <v>68</v>
      </c>
      <c r="P15" s="110">
        <f t="shared" si="0"/>
        <v>64</v>
      </c>
      <c r="Q15" s="110">
        <f t="shared" si="0"/>
        <v>41</v>
      </c>
      <c r="R15" s="110">
        <f t="shared" si="0"/>
        <v>56</v>
      </c>
      <c r="S15" s="110">
        <f t="shared" si="0"/>
        <v>61</v>
      </c>
      <c r="T15" s="110">
        <f t="shared" si="0"/>
        <v>48</v>
      </c>
      <c r="U15" s="110">
        <f t="shared" si="0"/>
        <v>49</v>
      </c>
    </row>
    <row r="16" spans="2:21" ht="15.75" x14ac:dyDescent="0.25">
      <c r="B16" s="319">
        <v>10</v>
      </c>
      <c r="C16" s="317">
        <f>'DAY 1 INPUT'!C16</f>
        <v>4</v>
      </c>
      <c r="D16" s="317">
        <f>'DAY 1 INPUT'!D16</f>
        <v>12</v>
      </c>
      <c r="E16" s="26"/>
      <c r="F16" s="109">
        <v>5</v>
      </c>
      <c r="G16" s="109">
        <v>7</v>
      </c>
      <c r="H16" s="109">
        <v>4</v>
      </c>
      <c r="I16" s="109">
        <v>6</v>
      </c>
      <c r="J16" s="109">
        <v>6</v>
      </c>
      <c r="K16" s="109">
        <v>7</v>
      </c>
      <c r="L16" s="109">
        <v>5</v>
      </c>
      <c r="M16" s="109">
        <v>8</v>
      </c>
      <c r="N16" s="109">
        <v>8</v>
      </c>
      <c r="O16" s="109">
        <v>4</v>
      </c>
      <c r="P16" s="109">
        <v>7</v>
      </c>
      <c r="Q16" s="109">
        <v>5</v>
      </c>
      <c r="R16" s="109">
        <v>5</v>
      </c>
      <c r="S16" s="109">
        <v>5</v>
      </c>
      <c r="T16" s="109">
        <v>7</v>
      </c>
      <c r="U16" s="109">
        <v>4</v>
      </c>
    </row>
    <row r="17" spans="2:21" s="67" customFormat="1" ht="15.75" x14ac:dyDescent="0.25">
      <c r="B17" s="320">
        <v>11</v>
      </c>
      <c r="C17" s="317">
        <f>'DAY 1 INPUT'!C17</f>
        <v>5</v>
      </c>
      <c r="D17" s="317">
        <f>'DAY 1 INPUT'!D17</f>
        <v>8</v>
      </c>
      <c r="E17" s="260"/>
      <c r="F17" s="290">
        <v>8</v>
      </c>
      <c r="G17" s="290">
        <v>6</v>
      </c>
      <c r="H17" s="290">
        <v>9</v>
      </c>
      <c r="I17" s="290">
        <v>7</v>
      </c>
      <c r="J17" s="290">
        <v>8</v>
      </c>
      <c r="K17" s="290">
        <v>8</v>
      </c>
      <c r="L17" s="290">
        <v>8</v>
      </c>
      <c r="M17" s="290">
        <v>9</v>
      </c>
      <c r="N17" s="290">
        <v>6</v>
      </c>
      <c r="O17" s="290">
        <v>10</v>
      </c>
      <c r="P17" s="290">
        <v>6</v>
      </c>
      <c r="Q17" s="290">
        <v>5</v>
      </c>
      <c r="R17" s="290">
        <v>7</v>
      </c>
      <c r="S17" s="290">
        <v>6</v>
      </c>
      <c r="T17" s="290">
        <v>5</v>
      </c>
      <c r="U17" s="290">
        <v>4</v>
      </c>
    </row>
    <row r="18" spans="2:21" ht="15.75" x14ac:dyDescent="0.25">
      <c r="B18" s="319">
        <v>12</v>
      </c>
      <c r="C18" s="317">
        <f>'DAY 1 INPUT'!C18</f>
        <v>3</v>
      </c>
      <c r="D18" s="317">
        <f>'DAY 1 INPUT'!D18</f>
        <v>18</v>
      </c>
      <c r="E18" s="26"/>
      <c r="F18" s="109">
        <v>5</v>
      </c>
      <c r="G18" s="109">
        <v>4</v>
      </c>
      <c r="H18" s="109">
        <v>5</v>
      </c>
      <c r="I18" s="109">
        <v>5</v>
      </c>
      <c r="J18" s="109">
        <v>6</v>
      </c>
      <c r="K18" s="109">
        <v>10</v>
      </c>
      <c r="L18" s="109">
        <v>5</v>
      </c>
      <c r="M18" s="109">
        <v>7</v>
      </c>
      <c r="N18" s="109">
        <v>6</v>
      </c>
      <c r="O18" s="109">
        <v>5</v>
      </c>
      <c r="P18" s="109">
        <v>5</v>
      </c>
      <c r="Q18" s="109">
        <v>4</v>
      </c>
      <c r="R18" s="109">
        <v>4</v>
      </c>
      <c r="S18" s="109">
        <v>9</v>
      </c>
      <c r="T18" s="109">
        <v>4</v>
      </c>
      <c r="U18" s="109">
        <v>4</v>
      </c>
    </row>
    <row r="19" spans="2:21" s="67" customFormat="1" ht="15.75" x14ac:dyDescent="0.25">
      <c r="B19" s="320">
        <v>13</v>
      </c>
      <c r="C19" s="317">
        <f>'DAY 1 INPUT'!C19</f>
        <v>4</v>
      </c>
      <c r="D19" s="317">
        <f>'DAY 1 INPUT'!D19</f>
        <v>4</v>
      </c>
      <c r="E19" s="260"/>
      <c r="F19" s="290">
        <v>9</v>
      </c>
      <c r="G19" s="290">
        <v>6</v>
      </c>
      <c r="H19" s="290">
        <v>5</v>
      </c>
      <c r="I19" s="290">
        <v>6</v>
      </c>
      <c r="J19" s="290">
        <v>6</v>
      </c>
      <c r="K19" s="290">
        <v>7</v>
      </c>
      <c r="L19" s="290">
        <v>5</v>
      </c>
      <c r="M19" s="290">
        <v>5</v>
      </c>
      <c r="N19" s="290">
        <v>5</v>
      </c>
      <c r="O19" s="290">
        <v>5</v>
      </c>
      <c r="P19" s="290">
        <v>5</v>
      </c>
      <c r="Q19" s="290">
        <v>5</v>
      </c>
      <c r="R19" s="290">
        <v>7</v>
      </c>
      <c r="S19" s="290">
        <v>7</v>
      </c>
      <c r="T19" s="290">
        <v>4</v>
      </c>
      <c r="U19" s="290">
        <v>6</v>
      </c>
    </row>
    <row r="20" spans="2:21" ht="15.75" x14ac:dyDescent="0.25">
      <c r="B20" s="319">
        <v>14</v>
      </c>
      <c r="C20" s="317">
        <f>'DAY 1 INPUT'!C20</f>
        <v>4</v>
      </c>
      <c r="D20" s="317">
        <f>'DAY 1 INPUT'!D20</f>
        <v>2</v>
      </c>
      <c r="E20" s="26"/>
      <c r="F20" s="109">
        <v>9</v>
      </c>
      <c r="G20" s="109">
        <v>6</v>
      </c>
      <c r="H20" s="109">
        <v>7</v>
      </c>
      <c r="I20" s="109">
        <v>8</v>
      </c>
      <c r="J20" s="109">
        <v>4</v>
      </c>
      <c r="K20" s="109">
        <v>8</v>
      </c>
      <c r="L20" s="109">
        <v>4</v>
      </c>
      <c r="M20" s="109">
        <v>5</v>
      </c>
      <c r="N20" s="109">
        <v>5</v>
      </c>
      <c r="O20" s="109">
        <v>7</v>
      </c>
      <c r="P20" s="109">
        <v>9</v>
      </c>
      <c r="Q20" s="109">
        <v>5</v>
      </c>
      <c r="R20" s="109">
        <v>6</v>
      </c>
      <c r="S20" s="109">
        <v>5</v>
      </c>
      <c r="T20" s="109">
        <v>6</v>
      </c>
      <c r="U20" s="109">
        <v>7</v>
      </c>
    </row>
    <row r="21" spans="2:21" s="67" customFormat="1" ht="15.75" x14ac:dyDescent="0.25">
      <c r="B21" s="320">
        <v>15</v>
      </c>
      <c r="C21" s="317">
        <f>'DAY 1 INPUT'!C21</f>
        <v>5</v>
      </c>
      <c r="D21" s="317">
        <f>'DAY 1 INPUT'!D21</f>
        <v>14</v>
      </c>
      <c r="E21" s="260"/>
      <c r="F21" s="290">
        <v>9</v>
      </c>
      <c r="G21" s="290">
        <v>10</v>
      </c>
      <c r="H21" s="290">
        <v>7</v>
      </c>
      <c r="I21" s="290">
        <v>12</v>
      </c>
      <c r="J21" s="290">
        <v>6</v>
      </c>
      <c r="K21" s="290">
        <v>10</v>
      </c>
      <c r="L21" s="290">
        <v>6</v>
      </c>
      <c r="M21" s="290">
        <v>7</v>
      </c>
      <c r="N21" s="290">
        <v>5</v>
      </c>
      <c r="O21" s="290">
        <v>7</v>
      </c>
      <c r="P21" s="290">
        <v>8</v>
      </c>
      <c r="Q21" s="290">
        <v>4</v>
      </c>
      <c r="R21" s="290">
        <v>7</v>
      </c>
      <c r="S21" s="290">
        <v>7</v>
      </c>
      <c r="T21" s="290">
        <v>6</v>
      </c>
      <c r="U21" s="290">
        <v>9</v>
      </c>
    </row>
    <row r="22" spans="2:21" ht="15.75" x14ac:dyDescent="0.25">
      <c r="B22" s="319">
        <v>16</v>
      </c>
      <c r="C22" s="317">
        <f>'DAY 1 INPUT'!C22</f>
        <v>3</v>
      </c>
      <c r="D22" s="317">
        <f>'DAY 1 INPUT'!D22</f>
        <v>16</v>
      </c>
      <c r="E22" s="26"/>
      <c r="F22" s="109">
        <v>4</v>
      </c>
      <c r="G22" s="109">
        <v>5</v>
      </c>
      <c r="H22" s="109">
        <v>6</v>
      </c>
      <c r="I22" s="109">
        <v>6</v>
      </c>
      <c r="J22" s="109">
        <v>4</v>
      </c>
      <c r="K22" s="109">
        <v>6</v>
      </c>
      <c r="L22" s="109">
        <v>3</v>
      </c>
      <c r="M22" s="109">
        <v>5</v>
      </c>
      <c r="N22" s="109">
        <v>6</v>
      </c>
      <c r="O22" s="109">
        <v>6</v>
      </c>
      <c r="P22" s="109">
        <v>5</v>
      </c>
      <c r="Q22" s="109">
        <v>4</v>
      </c>
      <c r="R22" s="109">
        <v>6</v>
      </c>
      <c r="S22" s="109">
        <v>4</v>
      </c>
      <c r="T22" s="109">
        <v>8</v>
      </c>
      <c r="U22" s="109">
        <v>4</v>
      </c>
    </row>
    <row r="23" spans="2:21" s="67" customFormat="1" ht="15.75" x14ac:dyDescent="0.25">
      <c r="B23" s="320">
        <v>17</v>
      </c>
      <c r="C23" s="317">
        <f>'DAY 1 INPUT'!C23</f>
        <v>4</v>
      </c>
      <c r="D23" s="317">
        <f>'DAY 1 INPUT'!D23</f>
        <v>6</v>
      </c>
      <c r="E23" s="260"/>
      <c r="F23" s="290">
        <v>7</v>
      </c>
      <c r="G23" s="290">
        <v>7</v>
      </c>
      <c r="H23" s="290">
        <v>6</v>
      </c>
      <c r="I23" s="290">
        <v>6</v>
      </c>
      <c r="J23" s="290">
        <v>4</v>
      </c>
      <c r="K23" s="290">
        <v>7</v>
      </c>
      <c r="L23" s="290">
        <v>5</v>
      </c>
      <c r="M23" s="290">
        <v>4</v>
      </c>
      <c r="N23" s="290">
        <v>6</v>
      </c>
      <c r="O23" s="290">
        <v>7</v>
      </c>
      <c r="P23" s="290">
        <v>5</v>
      </c>
      <c r="Q23" s="290">
        <v>5</v>
      </c>
      <c r="R23" s="290">
        <v>7</v>
      </c>
      <c r="S23" s="290">
        <v>5</v>
      </c>
      <c r="T23" s="290">
        <v>6</v>
      </c>
      <c r="U23" s="290">
        <v>7</v>
      </c>
    </row>
    <row r="24" spans="2:21" ht="15.75" x14ac:dyDescent="0.25">
      <c r="B24" s="319">
        <v>18</v>
      </c>
      <c r="C24" s="317">
        <f>'DAY 1 INPUT'!C24</f>
        <v>4</v>
      </c>
      <c r="D24" s="317">
        <f>'DAY 1 INPUT'!D24</f>
        <v>10</v>
      </c>
      <c r="E24" s="26"/>
      <c r="F24" s="109">
        <v>7</v>
      </c>
      <c r="G24" s="109">
        <v>7</v>
      </c>
      <c r="H24" s="109">
        <v>8</v>
      </c>
      <c r="I24" s="109">
        <v>7</v>
      </c>
      <c r="J24" s="109">
        <v>6</v>
      </c>
      <c r="K24" s="109">
        <v>7</v>
      </c>
      <c r="L24" s="109">
        <v>7</v>
      </c>
      <c r="M24" s="109">
        <v>5</v>
      </c>
      <c r="N24" s="109">
        <v>5</v>
      </c>
      <c r="O24" s="109">
        <v>9</v>
      </c>
      <c r="P24" s="109">
        <v>8</v>
      </c>
      <c r="Q24" s="109">
        <v>5</v>
      </c>
      <c r="R24" s="109">
        <v>7</v>
      </c>
      <c r="S24" s="109">
        <v>9</v>
      </c>
      <c r="T24" s="109">
        <v>9</v>
      </c>
      <c r="U24" s="109">
        <v>8</v>
      </c>
    </row>
    <row r="25" spans="2:21" ht="15.75" x14ac:dyDescent="0.25">
      <c r="B25" s="321" t="s">
        <v>2</v>
      </c>
      <c r="C25" s="317">
        <v>36</v>
      </c>
      <c r="D25" s="110"/>
      <c r="F25" s="101">
        <f t="shared" ref="F25:U25" si="1">SUM(F16:F24)</f>
        <v>63</v>
      </c>
      <c r="G25" s="101">
        <f t="shared" si="1"/>
        <v>58</v>
      </c>
      <c r="H25" s="101">
        <f t="shared" si="1"/>
        <v>57</v>
      </c>
      <c r="I25" s="101">
        <f t="shared" si="1"/>
        <v>63</v>
      </c>
      <c r="J25" s="101">
        <f t="shared" si="1"/>
        <v>50</v>
      </c>
      <c r="K25" s="101">
        <f t="shared" si="1"/>
        <v>70</v>
      </c>
      <c r="L25" s="101">
        <f t="shared" si="1"/>
        <v>48</v>
      </c>
      <c r="M25" s="101">
        <f t="shared" si="1"/>
        <v>55</v>
      </c>
      <c r="N25" s="101">
        <f t="shared" si="1"/>
        <v>52</v>
      </c>
      <c r="O25" s="101">
        <f t="shared" si="1"/>
        <v>60</v>
      </c>
      <c r="P25" s="101">
        <f t="shared" si="1"/>
        <v>58</v>
      </c>
      <c r="Q25" s="101">
        <f t="shared" si="1"/>
        <v>42</v>
      </c>
      <c r="R25" s="101">
        <f t="shared" si="1"/>
        <v>56</v>
      </c>
      <c r="S25" s="101">
        <f t="shared" si="1"/>
        <v>57</v>
      </c>
      <c r="T25" s="101">
        <f t="shared" si="1"/>
        <v>55</v>
      </c>
      <c r="U25" s="101">
        <f t="shared" si="1"/>
        <v>53</v>
      </c>
    </row>
    <row r="26" spans="2:21" ht="15.75" x14ac:dyDescent="0.25">
      <c r="B26" s="319" t="s">
        <v>1</v>
      </c>
      <c r="C26" s="317">
        <v>35</v>
      </c>
      <c r="D26" s="108"/>
      <c r="F26" s="102">
        <f t="shared" ref="F26:U26" si="2">F15</f>
        <v>74</v>
      </c>
      <c r="G26" s="102">
        <f t="shared" si="2"/>
        <v>52</v>
      </c>
      <c r="H26" s="102">
        <f t="shared" si="2"/>
        <v>54</v>
      </c>
      <c r="I26" s="102">
        <f t="shared" si="2"/>
        <v>58</v>
      </c>
      <c r="J26" s="102">
        <f t="shared" si="2"/>
        <v>47</v>
      </c>
      <c r="K26" s="102">
        <f t="shared" si="2"/>
        <v>64</v>
      </c>
      <c r="L26" s="102">
        <f t="shared" si="2"/>
        <v>53</v>
      </c>
      <c r="M26" s="102">
        <f t="shared" si="2"/>
        <v>54</v>
      </c>
      <c r="N26" s="102">
        <f t="shared" si="2"/>
        <v>43</v>
      </c>
      <c r="O26" s="102">
        <f t="shared" si="2"/>
        <v>68</v>
      </c>
      <c r="P26" s="102">
        <f t="shared" si="2"/>
        <v>64</v>
      </c>
      <c r="Q26" s="102">
        <f t="shared" si="2"/>
        <v>41</v>
      </c>
      <c r="R26" s="102">
        <f t="shared" si="2"/>
        <v>56</v>
      </c>
      <c r="S26" s="102">
        <f t="shared" si="2"/>
        <v>61</v>
      </c>
      <c r="T26" s="102">
        <f t="shared" si="2"/>
        <v>48</v>
      </c>
      <c r="U26" s="102">
        <f t="shared" si="2"/>
        <v>49</v>
      </c>
    </row>
    <row r="27" spans="2:21" ht="15.75" x14ac:dyDescent="0.25">
      <c r="B27" s="110" t="s">
        <v>3</v>
      </c>
      <c r="C27" s="317">
        <v>71</v>
      </c>
      <c r="D27" s="110"/>
      <c r="F27" s="101">
        <f t="shared" ref="F27:Q27" si="3">SUM(F25+F26)</f>
        <v>137</v>
      </c>
      <c r="G27" s="101">
        <f t="shared" si="3"/>
        <v>110</v>
      </c>
      <c r="H27" s="101">
        <f t="shared" si="3"/>
        <v>111</v>
      </c>
      <c r="I27" s="101">
        <f t="shared" si="3"/>
        <v>121</v>
      </c>
      <c r="J27" s="101">
        <f t="shared" si="3"/>
        <v>97</v>
      </c>
      <c r="K27" s="101">
        <f t="shared" si="3"/>
        <v>134</v>
      </c>
      <c r="L27" s="101">
        <f t="shared" si="3"/>
        <v>101</v>
      </c>
      <c r="M27" s="101">
        <f t="shared" si="3"/>
        <v>109</v>
      </c>
      <c r="N27" s="101">
        <f t="shared" si="3"/>
        <v>95</v>
      </c>
      <c r="O27" s="101">
        <f t="shared" si="3"/>
        <v>128</v>
      </c>
      <c r="P27" s="101">
        <f t="shared" si="3"/>
        <v>122</v>
      </c>
      <c r="Q27" s="101">
        <f t="shared" si="3"/>
        <v>83</v>
      </c>
      <c r="R27" s="101">
        <f t="shared" ref="R27:U27" si="4">SUM(R25+R26)</f>
        <v>112</v>
      </c>
      <c r="S27" s="101">
        <f t="shared" si="4"/>
        <v>118</v>
      </c>
      <c r="T27" s="101">
        <f t="shared" si="4"/>
        <v>103</v>
      </c>
      <c r="U27" s="101">
        <f t="shared" si="4"/>
        <v>102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123"/>
  <sheetViews>
    <sheetView topLeftCell="B1" zoomScale="66" zoomScaleNormal="66" workbookViewId="0">
      <selection activeCell="F94" sqref="F94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5" width="4.7109375" customWidth="1"/>
    <col min="16" max="16" width="1.7109375" customWidth="1"/>
    <col min="17" max="21" width="2.7109375" customWidth="1"/>
    <col min="22" max="22" width="6.5703125" customWidth="1"/>
    <col min="23" max="26" width="2.7109375" customWidth="1"/>
    <col min="27" max="27" width="6.5703125" customWidth="1"/>
    <col min="28" max="31" width="2.7109375" customWidth="1"/>
    <col min="32" max="32" width="6.5703125" customWidth="1"/>
    <col min="33" max="37" width="2.7109375" customWidth="1"/>
    <col min="38" max="38" width="6.5703125" customWidth="1"/>
    <col min="39" max="40" width="2.7109375" customWidth="1"/>
    <col min="41" max="46" width="5.7109375" customWidth="1"/>
    <col min="47" max="47" width="5.7109375" style="258" customWidth="1"/>
    <col min="48" max="56" width="5.7109375" customWidth="1"/>
    <col min="57" max="57" width="5.7109375" style="258" customWidth="1"/>
    <col min="58" max="61" width="5.7109375" customWidth="1"/>
    <col min="62" max="62" width="5.7109375" style="258" customWidth="1"/>
  </cols>
  <sheetData>
    <row r="1" spans="2:62" x14ac:dyDescent="0.25">
      <c r="B1" t="s">
        <v>8</v>
      </c>
      <c r="Q1" s="7"/>
      <c r="R1" s="7"/>
      <c r="S1" s="7"/>
      <c r="T1" s="7"/>
      <c r="AX1" s="42"/>
      <c r="AY1" s="7"/>
    </row>
    <row r="2" spans="2:62" x14ac:dyDescent="0.25">
      <c r="E2" s="42"/>
      <c r="F2" s="42"/>
      <c r="G2" s="42"/>
      <c r="H2" s="44" t="s">
        <v>8</v>
      </c>
      <c r="I2" s="42"/>
      <c r="J2" s="42"/>
      <c r="K2" s="82" t="str">
        <f>'DAY 1 INPUT'!F4</f>
        <v>Steve</v>
      </c>
      <c r="L2" s="82" t="str">
        <f>'DAY 1 INPUT'!F4</f>
        <v>Steve</v>
      </c>
      <c r="M2" s="82" t="str">
        <f>'DAY 1 INPUT'!G4</f>
        <v>Jeff</v>
      </c>
      <c r="N2" s="393" t="str">
        <f>'DAY 1 INPUT'!H4</f>
        <v>Mike</v>
      </c>
      <c r="O2" s="397" t="str">
        <f>'DAY 1 INPUT'!I4</f>
        <v>Derek</v>
      </c>
      <c r="P2" s="7"/>
      <c r="Q2" s="7"/>
      <c r="R2" s="42" t="s">
        <v>13</v>
      </c>
      <c r="S2" s="7"/>
      <c r="T2" s="7"/>
      <c r="U2" s="7"/>
      <c r="AP2" s="315"/>
      <c r="AQ2" s="26" t="s">
        <v>11</v>
      </c>
      <c r="AR2" s="26"/>
      <c r="AS2" s="26"/>
      <c r="AT2" s="26"/>
      <c r="AU2" s="26"/>
      <c r="AV2" s="26"/>
      <c r="AW2" s="26"/>
      <c r="AX2" s="26"/>
      <c r="AY2" s="26"/>
      <c r="BA2" s="82" t="str">
        <f>K2</f>
        <v>Steve</v>
      </c>
      <c r="BB2" s="82" t="str">
        <f>M2</f>
        <v>Jeff</v>
      </c>
      <c r="BC2" s="393" t="str">
        <f>N2</f>
        <v>Mike</v>
      </c>
      <c r="BD2" s="393" t="str">
        <f>O2</f>
        <v>Derek</v>
      </c>
    </row>
    <row r="3" spans="2:62" x14ac:dyDescent="0.25">
      <c r="E3" s="42"/>
      <c r="F3" s="42"/>
      <c r="G3" s="42"/>
      <c r="H3" s="44"/>
      <c r="I3" s="42"/>
      <c r="J3" s="42"/>
      <c r="K3" s="116">
        <f>'DAY 1 INPUT'!F5</f>
        <v>40</v>
      </c>
      <c r="L3" s="116">
        <f>'DAY 1 INPUT'!F5</f>
        <v>40</v>
      </c>
      <c r="M3" s="116">
        <f>'DAY 1 INPUT'!G5</f>
        <v>22</v>
      </c>
      <c r="N3" s="116">
        <f>'DAY 1 INPUT'!H5</f>
        <v>22</v>
      </c>
      <c r="O3" s="116">
        <f>'DAY 1 INPUT'!I5</f>
        <v>28</v>
      </c>
      <c r="P3" s="7"/>
      <c r="R3" s="42" t="s">
        <v>14</v>
      </c>
      <c r="AO3" s="315" t="s">
        <v>8</v>
      </c>
      <c r="AP3" s="315"/>
      <c r="AQ3" s="26" t="s">
        <v>12</v>
      </c>
      <c r="AR3" s="26"/>
      <c r="AS3" s="26"/>
      <c r="AT3" s="26"/>
      <c r="AU3" s="26"/>
      <c r="AV3" s="26"/>
      <c r="AW3" s="26"/>
      <c r="AX3" s="26"/>
      <c r="AY3" s="26"/>
      <c r="AZ3" s="42"/>
      <c r="BA3" s="117">
        <f>(L30-C7)</f>
        <v>38</v>
      </c>
      <c r="BB3" s="117">
        <f>M30-C7</f>
        <v>29</v>
      </c>
      <c r="BC3" s="117">
        <f>(N30-C7)</f>
        <v>30</v>
      </c>
      <c r="BD3" s="117">
        <f>(O30-C7)</f>
        <v>35</v>
      </c>
    </row>
    <row r="4" spans="2:62" x14ac:dyDescent="0.25">
      <c r="B4" t="s">
        <v>8</v>
      </c>
      <c r="M4" s="11" t="s">
        <v>8</v>
      </c>
      <c r="N4" s="11"/>
      <c r="AO4" t="s">
        <v>8</v>
      </c>
      <c r="BA4">
        <f>BA3-K3</f>
        <v>-2</v>
      </c>
      <c r="BB4">
        <f>BB3-M3</f>
        <v>7</v>
      </c>
      <c r="BC4">
        <f>BC3-N3</f>
        <v>8</v>
      </c>
      <c r="BD4">
        <f>BD3-O3</f>
        <v>7</v>
      </c>
    </row>
    <row r="5" spans="2:62" x14ac:dyDescent="0.25">
      <c r="B5" t="s">
        <v>8</v>
      </c>
      <c r="AO5" s="24" t="s">
        <v>10</v>
      </c>
      <c r="AP5" s="26"/>
      <c r="AT5" s="315"/>
      <c r="AV5" s="315"/>
      <c r="AW5" s="315"/>
      <c r="AX5" s="315"/>
      <c r="AY5" s="315"/>
      <c r="AZ5" s="315"/>
      <c r="BA5" s="315"/>
      <c r="BB5" s="315"/>
      <c r="BC5" s="315"/>
      <c r="BD5" s="315"/>
      <c r="BF5" s="315"/>
      <c r="BG5" s="315"/>
      <c r="BH5" s="315"/>
      <c r="BI5" s="315"/>
    </row>
    <row r="6" spans="2:62" x14ac:dyDescent="0.25">
      <c r="B6" s="27" t="s">
        <v>4</v>
      </c>
      <c r="C6" s="28" t="s">
        <v>7</v>
      </c>
      <c r="D6" s="51"/>
      <c r="E6" s="62"/>
      <c r="F6" s="689" t="s">
        <v>6</v>
      </c>
      <c r="G6" s="689"/>
      <c r="H6" s="689"/>
      <c r="I6" s="689"/>
      <c r="J6" s="10"/>
      <c r="K6" s="17" t="s">
        <v>29</v>
      </c>
      <c r="L6" s="17"/>
      <c r="M6" s="17"/>
      <c r="N6" s="17"/>
      <c r="O6" s="17"/>
      <c r="P6" s="18"/>
      <c r="Q6" s="10"/>
      <c r="R6" s="18"/>
      <c r="S6" s="18"/>
      <c r="T6" s="18"/>
      <c r="U6" s="10"/>
      <c r="V6" s="10"/>
      <c r="W6" s="10"/>
      <c r="X6" s="18" t="s">
        <v>25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2"/>
      <c r="AO6" s="691" t="s">
        <v>24</v>
      </c>
      <c r="AP6" s="691"/>
      <c r="AQ6" s="691"/>
      <c r="AR6" s="691"/>
      <c r="AS6" s="691"/>
      <c r="AT6" s="691"/>
      <c r="AU6" s="691"/>
      <c r="AV6" s="691"/>
      <c r="AW6" s="691"/>
      <c r="AX6" s="691"/>
      <c r="AY6" s="691"/>
    </row>
    <row r="7" spans="2:62" ht="18.75" x14ac:dyDescent="0.3">
      <c r="B7" s="52">
        <f>'DAY 2 INPUT'!B4</f>
        <v>71</v>
      </c>
      <c r="C7" s="53">
        <f>'DAY 2 INPUT'!C4</f>
        <v>71</v>
      </c>
      <c r="D7" s="54" t="s">
        <v>8</v>
      </c>
      <c r="E7" s="63"/>
      <c r="F7" s="64" t="s">
        <v>9</v>
      </c>
      <c r="G7" s="13"/>
      <c r="H7" s="13"/>
      <c r="I7" s="13"/>
      <c r="J7" s="61"/>
      <c r="K7" s="9" t="s">
        <v>30</v>
      </c>
      <c r="L7" s="9"/>
      <c r="M7" s="20"/>
      <c r="N7" s="20"/>
      <c r="O7" s="20"/>
      <c r="P7" s="9"/>
      <c r="R7" s="19"/>
      <c r="S7" s="19"/>
      <c r="T7" s="19"/>
      <c r="V7" s="19" t="s">
        <v>26</v>
      </c>
      <c r="W7" s="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56"/>
      <c r="AM7" t="s">
        <v>8</v>
      </c>
      <c r="AP7" t="s">
        <v>8</v>
      </c>
      <c r="AR7" t="s">
        <v>47</v>
      </c>
      <c r="AS7" t="s">
        <v>47</v>
      </c>
    </row>
    <row r="8" spans="2:62" x14ac:dyDescent="0.25">
      <c r="B8" s="8" t="s">
        <v>0</v>
      </c>
      <c r="C8" s="8" t="s">
        <v>4</v>
      </c>
      <c r="D8" s="60" t="s">
        <v>28</v>
      </c>
      <c r="E8" s="2"/>
      <c r="F8" s="82" t="str">
        <f>K2</f>
        <v>Steve</v>
      </c>
      <c r="G8" s="82" t="str">
        <f>M2</f>
        <v>Jeff</v>
      </c>
      <c r="H8" s="393" t="str">
        <f>N2</f>
        <v>Mike</v>
      </c>
      <c r="I8" s="393" t="str">
        <f>O2</f>
        <v>Derek</v>
      </c>
      <c r="J8" s="2"/>
      <c r="K8" s="325" t="s">
        <v>8</v>
      </c>
      <c r="L8" s="82" t="str">
        <f>L2</f>
        <v>Steve</v>
      </c>
      <c r="M8" s="82" t="str">
        <f>M2</f>
        <v>Jeff</v>
      </c>
      <c r="N8" s="393" t="str">
        <f>N2</f>
        <v>Mike</v>
      </c>
      <c r="O8" s="393" t="str">
        <f>O2</f>
        <v>Derek</v>
      </c>
      <c r="P8" s="9"/>
      <c r="Q8" s="57" t="str">
        <f>K2</f>
        <v>Steve</v>
      </c>
      <c r="R8" s="58"/>
      <c r="S8" s="58"/>
      <c r="T8" s="58"/>
      <c r="U8" s="58" t="s">
        <v>8</v>
      </c>
      <c r="V8" s="59" t="s">
        <v>8</v>
      </c>
      <c r="W8" s="3" t="str">
        <f>M2</f>
        <v>Jeff</v>
      </c>
      <c r="X8" s="58"/>
      <c r="Y8" s="58"/>
      <c r="Z8" s="58"/>
      <c r="AA8" s="59"/>
      <c r="AB8" s="57" t="str">
        <f>N2</f>
        <v>Mike</v>
      </c>
      <c r="AC8" s="58"/>
      <c r="AD8" s="58"/>
      <c r="AE8" s="58"/>
      <c r="AF8" s="59"/>
      <c r="AG8" s="692" t="str">
        <f>O2</f>
        <v>Derek</v>
      </c>
      <c r="AH8" s="696"/>
      <c r="AI8" s="696"/>
      <c r="AJ8" s="696"/>
      <c r="AK8" s="696"/>
      <c r="AL8" s="59"/>
      <c r="AM8" t="s">
        <v>8</v>
      </c>
      <c r="AO8" s="83" t="str">
        <f>K2</f>
        <v>Steve</v>
      </c>
      <c r="AP8" s="84"/>
      <c r="AQ8" s="84"/>
      <c r="AR8" s="84"/>
      <c r="AS8" s="84"/>
      <c r="AT8" s="85"/>
      <c r="AV8" s="86" t="str">
        <f>M2</f>
        <v>Jeff</v>
      </c>
      <c r="AW8" s="84"/>
      <c r="AX8" s="84"/>
      <c r="AY8" s="85"/>
      <c r="AZ8" s="2"/>
      <c r="BA8" s="412" t="str">
        <f>N2</f>
        <v>Mike</v>
      </c>
      <c r="BB8" s="413"/>
      <c r="BC8" s="413"/>
      <c r="BD8" s="414"/>
      <c r="BE8" s="50"/>
      <c r="BF8" s="412" t="str">
        <f>O2</f>
        <v>Derek</v>
      </c>
      <c r="BG8" s="413"/>
      <c r="BH8" s="413"/>
      <c r="BI8" s="414"/>
    </row>
    <row r="9" spans="2:62" x14ac:dyDescent="0.25">
      <c r="B9" s="29">
        <v>1</v>
      </c>
      <c r="C9" s="29">
        <f>'DAY 2 INPUT'!C6</f>
        <v>4</v>
      </c>
      <c r="D9" s="29">
        <f>'DAY 2 INPUT'!D6</f>
        <v>11</v>
      </c>
      <c r="E9" s="2"/>
      <c r="F9" s="99">
        <f>'DAY 2 INPUT'!F6</f>
        <v>8</v>
      </c>
      <c r="G9" s="99">
        <f>'DAY 2 INPUT'!G6</f>
        <v>5</v>
      </c>
      <c r="H9" s="99">
        <f>'DAY 2 INPUT'!H6</f>
        <v>6</v>
      </c>
      <c r="I9" s="99">
        <f>'DAY 2 INPUT'!I6</f>
        <v>10</v>
      </c>
      <c r="J9" s="2"/>
      <c r="K9" s="541">
        <f t="shared" ref="K9:K17" si="0">IF(F9-C9 &gt;2,C9+2,F9)</f>
        <v>6</v>
      </c>
      <c r="L9" s="31">
        <f>K9</f>
        <v>6</v>
      </c>
      <c r="M9" s="31">
        <f t="shared" ref="M9:M17" si="1">IF(G9-C9 &gt;2,C9+2,G9)</f>
        <v>5</v>
      </c>
      <c r="N9" s="31">
        <f t="shared" ref="N9:N17" si="2">IF(H9-C9 &gt;2,C9+2,H9)</f>
        <v>6</v>
      </c>
      <c r="O9" s="31">
        <f t="shared" ref="O9:O17" si="3">IF(I9-C9 &gt;2,C9+2,I9)</f>
        <v>6</v>
      </c>
      <c r="P9" s="9"/>
      <c r="Q9" s="33">
        <f>IF(K3=D9,1,0)</f>
        <v>0</v>
      </c>
      <c r="R9" s="33">
        <f>IF(K3&gt;D9,1,0)</f>
        <v>1</v>
      </c>
      <c r="S9" s="33">
        <f>IF(K3&gt;D9+17.9,1,0)</f>
        <v>1</v>
      </c>
      <c r="T9" s="123">
        <f>IF(K3&gt;D9+35.9,1,0)</f>
        <v>0</v>
      </c>
      <c r="U9" s="33">
        <f t="shared" ref="U9:U17" si="4">SUM(Q9:T9)+C9</f>
        <v>6</v>
      </c>
      <c r="V9" s="159">
        <f t="shared" ref="V9:V17" si="5">(F9-U9)+C9</f>
        <v>6</v>
      </c>
      <c r="W9" s="33">
        <f>IF(M3=D9,1,0)</f>
        <v>0</v>
      </c>
      <c r="X9" s="33">
        <f>IF(M3&gt;D9,1,0)</f>
        <v>1</v>
      </c>
      <c r="Y9" s="33">
        <f>IF(M3&gt;D9+17.9,1,0)</f>
        <v>0</v>
      </c>
      <c r="Z9" s="33">
        <f t="shared" ref="Z9:Z17" si="6">SUM(W9:Y9)+C9</f>
        <v>5</v>
      </c>
      <c r="AA9" s="159">
        <f t="shared" ref="AA9:AA17" si="7">(G9-Z9)+C9</f>
        <v>4</v>
      </c>
      <c r="AB9" s="33">
        <f>IF(N3=D9,1,0)</f>
        <v>0</v>
      </c>
      <c r="AC9" s="33">
        <f>IF(N3&gt;D9,1,0)</f>
        <v>1</v>
      </c>
      <c r="AD9" s="33">
        <f>IF(N3&gt;D9+17.9,1,0)</f>
        <v>0</v>
      </c>
      <c r="AE9" s="33">
        <f t="shared" ref="AE9:AE17" si="8">SUM(AB9:AD9)+C9</f>
        <v>5</v>
      </c>
      <c r="AF9" s="159">
        <f t="shared" ref="AF9:AF17" si="9">(H9-AE9)+C9</f>
        <v>5</v>
      </c>
      <c r="AG9" s="33">
        <f>IF(O3=D9,1,0)</f>
        <v>0</v>
      </c>
      <c r="AH9" s="33">
        <f>IF(O3&gt;D9,1,0)</f>
        <v>1</v>
      </c>
      <c r="AI9" s="33">
        <f>IF(O3&gt;D9+17.9,1,0)</f>
        <v>0</v>
      </c>
      <c r="AJ9" s="123">
        <f>IF(O3&gt;D9+35.9,1,0)</f>
        <v>0</v>
      </c>
      <c r="AK9" s="33">
        <f t="shared" ref="AK9:AK17" si="10">SUM(AG9:AJ9)+C9</f>
        <v>5</v>
      </c>
      <c r="AL9" s="159">
        <f t="shared" ref="AL9:AL17" si="11">(I9-AK9)+C9</f>
        <v>9</v>
      </c>
      <c r="AM9" s="2"/>
      <c r="AN9" s="2"/>
      <c r="AO9" s="31">
        <f xml:space="preserve"> IF( K3-D9&lt;0,-1,0)</f>
        <v>0</v>
      </c>
      <c r="AP9" s="31">
        <f xml:space="preserve"> IF(K3-D9&gt;17.9,C9+2,C9+1)</f>
        <v>6</v>
      </c>
      <c r="AQ9" s="31">
        <f t="shared" ref="AQ9:AQ17" si="12">(AP9+2)-F9</f>
        <v>0</v>
      </c>
      <c r="AR9" s="123">
        <f>IF(D9&lt;3,1,0)</f>
        <v>0</v>
      </c>
      <c r="AS9" s="123">
        <f t="shared" ref="AS9:AS17" si="13">IF(AQ9+AR9&gt;0,AQ9+AR9,0)</f>
        <v>0</v>
      </c>
      <c r="AT9" s="31">
        <f t="shared" ref="AT9:AT17" si="14" xml:space="preserve"> IF(AS9&lt;0, 0, AS9+AO9)</f>
        <v>0</v>
      </c>
      <c r="AU9" s="46">
        <f t="shared" ref="AU9:AU17" si="15">IF(AT9&lt;0,0,AT9)</f>
        <v>0</v>
      </c>
      <c r="AV9" s="31">
        <f xml:space="preserve"> IF( M3-D9&lt;0,-1,0)</f>
        <v>0</v>
      </c>
      <c r="AW9" s="31">
        <f xml:space="preserve"> IF(M3-D9&gt;17.9,C9+2,C9+1)</f>
        <v>5</v>
      </c>
      <c r="AX9" s="31">
        <f t="shared" ref="AX9:AX17" si="16">(AW9+2)-G9</f>
        <v>2</v>
      </c>
      <c r="AY9" s="31">
        <f t="shared" ref="AY9:AY17" si="17" xml:space="preserve"> IF(AX9&lt;0, 0, AX9+AV9)</f>
        <v>2</v>
      </c>
      <c r="AZ9" s="46">
        <f t="shared" ref="AZ9:AZ17" si="18">IF(AY9&lt;0,0,AY9)</f>
        <v>2</v>
      </c>
      <c r="BA9" s="31">
        <f xml:space="preserve"> IF( N3-D9&lt;0,-1,0)</f>
        <v>0</v>
      </c>
      <c r="BB9" s="31">
        <f xml:space="preserve"> IF(N3-D9&gt;17.9,C9+2,C9+1)</f>
        <v>5</v>
      </c>
      <c r="BC9" s="31">
        <f t="shared" ref="BC9:BC17" si="19">(BB9+2)-H9</f>
        <v>1</v>
      </c>
      <c r="BD9" s="31">
        <f t="shared" ref="BD9:BD17" si="20">IF(BC9&lt;0,0,BC9+BA9)</f>
        <v>1</v>
      </c>
      <c r="BE9" s="46">
        <f t="shared" ref="BE9:BE17" si="21">IF(BD9&lt;0,0,BD9)</f>
        <v>1</v>
      </c>
      <c r="BF9" s="31">
        <f xml:space="preserve"> IF( O3-D9&lt;0,-1,0)</f>
        <v>0</v>
      </c>
      <c r="BG9" s="31">
        <f xml:space="preserve"> IF(O3-D9&gt;17.9,C9+2,C9+1)</f>
        <v>5</v>
      </c>
      <c r="BH9" s="31">
        <f t="shared" ref="BH9:BH17" si="22">(BG9+2)-I9</f>
        <v>-3</v>
      </c>
      <c r="BI9" s="31">
        <f t="shared" ref="BI9:BI17" si="23">IF(BH9&lt;0,0,BH9+BF9)</f>
        <v>0</v>
      </c>
      <c r="BJ9" s="46">
        <f t="shared" ref="BJ9:BJ17" si="24">IF(BI9&lt;0,0,BI9)</f>
        <v>0</v>
      </c>
    </row>
    <row r="10" spans="2:62" x14ac:dyDescent="0.25">
      <c r="B10" s="118">
        <v>2</v>
      </c>
      <c r="C10" s="118">
        <f>'DAY 2 INPUT'!C7</f>
        <v>5</v>
      </c>
      <c r="D10" s="118">
        <f>'DAY 2 INPUT'!D7</f>
        <v>7</v>
      </c>
      <c r="E10" s="74"/>
      <c r="F10" s="120">
        <f>'DAY 2 INPUT'!F7</f>
        <v>10</v>
      </c>
      <c r="G10" s="120">
        <f>'DAY 2 INPUT'!G7</f>
        <v>5</v>
      </c>
      <c r="H10" s="120">
        <f>'DAY 2 INPUT'!H7</f>
        <v>6</v>
      </c>
      <c r="I10" s="120">
        <f>'DAY 2 INPUT'!I7</f>
        <v>7</v>
      </c>
      <c r="J10" s="74"/>
      <c r="K10" s="541">
        <f t="shared" si="0"/>
        <v>7</v>
      </c>
      <c r="L10" s="31">
        <f t="shared" ref="L10:L13" si="25">K10</f>
        <v>7</v>
      </c>
      <c r="M10" s="72">
        <f t="shared" si="1"/>
        <v>5</v>
      </c>
      <c r="N10" s="72">
        <f t="shared" si="2"/>
        <v>6</v>
      </c>
      <c r="O10" s="72">
        <f t="shared" si="3"/>
        <v>7</v>
      </c>
      <c r="P10" s="154"/>
      <c r="Q10" s="155">
        <f>IF(K3=D10,1,0)</f>
        <v>0</v>
      </c>
      <c r="R10" s="155">
        <f>IF(K3&gt;D10,1,0)</f>
        <v>1</v>
      </c>
      <c r="S10" s="155">
        <f>IF(K3&gt;D10+17.9,1,0)</f>
        <v>1</v>
      </c>
      <c r="T10" s="156">
        <f>IF(K3&gt;D10+35.9,1,0)</f>
        <v>0</v>
      </c>
      <c r="U10" s="155">
        <f t="shared" si="4"/>
        <v>7</v>
      </c>
      <c r="V10" s="157">
        <f t="shared" si="5"/>
        <v>8</v>
      </c>
      <c r="W10" s="155">
        <f>IF(M3=D10,1,0)</f>
        <v>0</v>
      </c>
      <c r="X10" s="155">
        <f>IF(M3&gt;D10,1,0)</f>
        <v>1</v>
      </c>
      <c r="Y10" s="155">
        <f>IF(M3&gt;D10+17.9,1,0)</f>
        <v>0</v>
      </c>
      <c r="Z10" s="155">
        <f t="shared" si="6"/>
        <v>6</v>
      </c>
      <c r="AA10" s="157">
        <f t="shared" si="7"/>
        <v>4</v>
      </c>
      <c r="AB10" s="155">
        <f>IF(N3=D10,1,0)</f>
        <v>0</v>
      </c>
      <c r="AC10" s="155">
        <f>IF(N3&gt;D10,1,0)</f>
        <v>1</v>
      </c>
      <c r="AD10" s="155">
        <f>IF(N3&gt;D10+17.9,1,0)</f>
        <v>0</v>
      </c>
      <c r="AE10" s="155">
        <f t="shared" si="8"/>
        <v>6</v>
      </c>
      <c r="AF10" s="157">
        <f t="shared" si="9"/>
        <v>5</v>
      </c>
      <c r="AG10" s="155">
        <f>IF(O3=D10,1,0)</f>
        <v>0</v>
      </c>
      <c r="AH10" s="155">
        <f>IF(O3&gt;D10,1,0)</f>
        <v>1</v>
      </c>
      <c r="AI10" s="155">
        <f>IF(O3&gt;D10+17.9,1,0)</f>
        <v>1</v>
      </c>
      <c r="AJ10" s="156">
        <f>IF(O3&gt;D10+35.9,1,0)</f>
        <v>0</v>
      </c>
      <c r="AK10" s="155">
        <f t="shared" si="10"/>
        <v>7</v>
      </c>
      <c r="AL10" s="157">
        <f t="shared" si="11"/>
        <v>5</v>
      </c>
      <c r="AM10" s="75" t="s">
        <v>8</v>
      </c>
      <c r="AN10" s="75"/>
      <c r="AO10" s="72">
        <f xml:space="preserve"> IF( K3-D10&lt;0,-1,0)</f>
        <v>0</v>
      </c>
      <c r="AP10" s="72">
        <f xml:space="preserve"> IF(K3-D10&gt;17.9,C10+2,C10+1)</f>
        <v>7</v>
      </c>
      <c r="AQ10" s="72">
        <f t="shared" si="12"/>
        <v>-1</v>
      </c>
      <c r="AR10" s="156">
        <f>IF(D10&lt;3,1,0)</f>
        <v>0</v>
      </c>
      <c r="AS10" s="156">
        <f t="shared" si="13"/>
        <v>0</v>
      </c>
      <c r="AT10" s="72">
        <f t="shared" si="14"/>
        <v>0</v>
      </c>
      <c r="AU10" s="158">
        <f t="shared" si="15"/>
        <v>0</v>
      </c>
      <c r="AV10" s="72">
        <f xml:space="preserve"> IF( M3-D10&lt;0,-1,0)</f>
        <v>0</v>
      </c>
      <c r="AW10" s="72">
        <f xml:space="preserve"> IF(M3-D10&gt;17.9,C10+2,C10+1)</f>
        <v>6</v>
      </c>
      <c r="AX10" s="72">
        <f t="shared" si="16"/>
        <v>3</v>
      </c>
      <c r="AY10" s="72">
        <f t="shared" si="17"/>
        <v>3</v>
      </c>
      <c r="AZ10" s="158">
        <f t="shared" si="18"/>
        <v>3</v>
      </c>
      <c r="BA10" s="72">
        <f xml:space="preserve"> IF( N3-D10&lt;0,-1,0)</f>
        <v>0</v>
      </c>
      <c r="BB10" s="72">
        <f xml:space="preserve"> IF(N3-D10&gt;17.9,C10+2,C10+1)</f>
        <v>6</v>
      </c>
      <c r="BC10" s="72">
        <f t="shared" si="19"/>
        <v>2</v>
      </c>
      <c r="BD10" s="72">
        <f t="shared" si="20"/>
        <v>2</v>
      </c>
      <c r="BE10" s="158">
        <f t="shared" si="21"/>
        <v>2</v>
      </c>
      <c r="BF10" s="72">
        <f xml:space="preserve"> IF( O3-D10&lt;0,-1,0)</f>
        <v>0</v>
      </c>
      <c r="BG10" s="72">
        <f xml:space="preserve"> IF(O3-D10&gt;17.9,C10+2,C10+1)</f>
        <v>7</v>
      </c>
      <c r="BH10" s="72">
        <f t="shared" si="22"/>
        <v>2</v>
      </c>
      <c r="BI10" s="72">
        <f t="shared" si="23"/>
        <v>2</v>
      </c>
      <c r="BJ10" s="158">
        <f t="shared" si="24"/>
        <v>2</v>
      </c>
    </row>
    <row r="11" spans="2:62" x14ac:dyDescent="0.25">
      <c r="B11" s="29">
        <v>3</v>
      </c>
      <c r="C11" s="29">
        <f>'DAY 2 INPUT'!C8</f>
        <v>4</v>
      </c>
      <c r="D11" s="29">
        <f>'DAY 2 INPUT'!D8</f>
        <v>5</v>
      </c>
      <c r="E11" s="2"/>
      <c r="F11" s="99">
        <f>'DAY 2 INPUT'!F8</f>
        <v>9</v>
      </c>
      <c r="G11" s="99">
        <f>'DAY 2 INPUT'!G8</f>
        <v>5</v>
      </c>
      <c r="H11" s="99">
        <f>'DAY 2 INPUT'!H8</f>
        <v>6</v>
      </c>
      <c r="I11" s="99">
        <f>'DAY 2 INPUT'!I8</f>
        <v>6</v>
      </c>
      <c r="J11" s="2"/>
      <c r="K11" s="541">
        <f t="shared" si="0"/>
        <v>6</v>
      </c>
      <c r="L11" s="31">
        <f t="shared" si="25"/>
        <v>6</v>
      </c>
      <c r="M11" s="31">
        <f t="shared" si="1"/>
        <v>5</v>
      </c>
      <c r="N11" s="31">
        <f t="shared" si="2"/>
        <v>6</v>
      </c>
      <c r="O11" s="31">
        <f t="shared" si="3"/>
        <v>6</v>
      </c>
      <c r="P11" s="9"/>
      <c r="Q11" s="33">
        <f>IF(K3=D11,1,0)</f>
        <v>0</v>
      </c>
      <c r="R11" s="33">
        <f>IF(K3&gt;D11,1,0)</f>
        <v>1</v>
      </c>
      <c r="S11" s="33">
        <f>IF(K3&gt;D11+17.9,1,0)</f>
        <v>1</v>
      </c>
      <c r="T11" s="123">
        <f>IF(K3&gt;D11+35.9,1,0)</f>
        <v>0</v>
      </c>
      <c r="U11" s="33">
        <f t="shared" si="4"/>
        <v>6</v>
      </c>
      <c r="V11" s="159">
        <f t="shared" si="5"/>
        <v>7</v>
      </c>
      <c r="W11" s="33">
        <f>IF(M3=D11,1,0)</f>
        <v>0</v>
      </c>
      <c r="X11" s="33">
        <f>IF(M3&gt;D11,1,0)</f>
        <v>1</v>
      </c>
      <c r="Y11" s="33">
        <f>IF(M3&gt;D11+17.9,1,0)</f>
        <v>0</v>
      </c>
      <c r="Z11" s="33">
        <f t="shared" si="6"/>
        <v>5</v>
      </c>
      <c r="AA11" s="159">
        <f t="shared" si="7"/>
        <v>4</v>
      </c>
      <c r="AB11" s="33">
        <f>IF(N3=D11,1,0)</f>
        <v>0</v>
      </c>
      <c r="AC11" s="33">
        <f>IF(N3&gt;D11,1,0)</f>
        <v>1</v>
      </c>
      <c r="AD11" s="33">
        <f>IF(N3&gt;D11+17.9,1,0)</f>
        <v>0</v>
      </c>
      <c r="AE11" s="33">
        <f t="shared" si="8"/>
        <v>5</v>
      </c>
      <c r="AF11" s="159">
        <f t="shared" si="9"/>
        <v>5</v>
      </c>
      <c r="AG11" s="33">
        <f>IF(O3=D11,1,0)</f>
        <v>0</v>
      </c>
      <c r="AH11" s="33">
        <f>IF(O3&gt;D11,1,0)</f>
        <v>1</v>
      </c>
      <c r="AI11" s="33">
        <f>IF(O3&gt;D11+17.9,1,0)</f>
        <v>1</v>
      </c>
      <c r="AJ11" s="123">
        <f>IF(O3&gt;D11+35.9,1,0)</f>
        <v>0</v>
      </c>
      <c r="AK11" s="33">
        <f t="shared" si="10"/>
        <v>6</v>
      </c>
      <c r="AL11" s="159">
        <f t="shared" si="11"/>
        <v>4</v>
      </c>
      <c r="AM11" s="2"/>
      <c r="AN11" s="2" t="s">
        <v>8</v>
      </c>
      <c r="AO11" s="31">
        <f xml:space="preserve"> IF( K3-D11&lt;0,-1,0)</f>
        <v>0</v>
      </c>
      <c r="AP11" s="31">
        <f xml:space="preserve"> IF(K3-D11&gt;17.9,C11+2,C11+1)</f>
        <v>6</v>
      </c>
      <c r="AQ11" s="31">
        <f t="shared" si="12"/>
        <v>-1</v>
      </c>
      <c r="AR11" s="123">
        <f>IF(D11&lt;3,1,0)</f>
        <v>0</v>
      </c>
      <c r="AS11" s="123">
        <f t="shared" si="13"/>
        <v>0</v>
      </c>
      <c r="AT11" s="31">
        <f t="shared" si="14"/>
        <v>0</v>
      </c>
      <c r="AU11" s="46">
        <f t="shared" si="15"/>
        <v>0</v>
      </c>
      <c r="AV11" s="31">
        <f xml:space="preserve"> IF( M3-D11&lt;0,-1,0)</f>
        <v>0</v>
      </c>
      <c r="AW11" s="31">
        <f xml:space="preserve"> IF(M3-D11&gt;17.9,C11+2,C11+1)</f>
        <v>5</v>
      </c>
      <c r="AX11" s="31">
        <f t="shared" si="16"/>
        <v>2</v>
      </c>
      <c r="AY11" s="31">
        <f t="shared" si="17"/>
        <v>2</v>
      </c>
      <c r="AZ11" s="46">
        <f t="shared" si="18"/>
        <v>2</v>
      </c>
      <c r="BA11" s="31">
        <f xml:space="preserve"> IF( N3-D11&lt;0,-1,0)</f>
        <v>0</v>
      </c>
      <c r="BB11" s="31">
        <f xml:space="preserve"> IF(N3-D11&gt;17.9,C11+2,C11+1)</f>
        <v>5</v>
      </c>
      <c r="BC11" s="31">
        <f t="shared" si="19"/>
        <v>1</v>
      </c>
      <c r="BD11" s="31">
        <f t="shared" si="20"/>
        <v>1</v>
      </c>
      <c r="BE11" s="46">
        <f t="shared" si="21"/>
        <v>1</v>
      </c>
      <c r="BF11" s="31">
        <f xml:space="preserve"> IF( O3-D11&lt;0,-1,0)</f>
        <v>0</v>
      </c>
      <c r="BG11" s="31">
        <f xml:space="preserve"> IF(O3-D11&gt;17.9,C11+2,C11+1)</f>
        <v>6</v>
      </c>
      <c r="BH11" s="31">
        <f t="shared" si="22"/>
        <v>2</v>
      </c>
      <c r="BI11" s="31">
        <f t="shared" si="23"/>
        <v>2</v>
      </c>
      <c r="BJ11" s="46">
        <f t="shared" si="24"/>
        <v>2</v>
      </c>
    </row>
    <row r="12" spans="2:62" x14ac:dyDescent="0.25">
      <c r="B12" s="4">
        <v>4</v>
      </c>
      <c r="C12" s="118">
        <f>'DAY 2 INPUT'!C9</f>
        <v>3</v>
      </c>
      <c r="D12" s="118">
        <f>'DAY 2 INPUT'!D9</f>
        <v>17</v>
      </c>
      <c r="E12" s="74"/>
      <c r="F12" s="120">
        <f>'DAY 2 INPUT'!F9</f>
        <v>8</v>
      </c>
      <c r="G12" s="120">
        <f>'DAY 2 INPUT'!G9</f>
        <v>5</v>
      </c>
      <c r="H12" s="120">
        <f>'DAY 2 INPUT'!H9</f>
        <v>5</v>
      </c>
      <c r="I12" s="120">
        <f>'DAY 2 INPUT'!I9</f>
        <v>5</v>
      </c>
      <c r="J12" s="74"/>
      <c r="K12" s="541">
        <f t="shared" si="0"/>
        <v>5</v>
      </c>
      <c r="L12" s="31">
        <f t="shared" si="25"/>
        <v>5</v>
      </c>
      <c r="M12" s="72">
        <f t="shared" si="1"/>
        <v>5</v>
      </c>
      <c r="N12" s="72">
        <f t="shared" si="2"/>
        <v>5</v>
      </c>
      <c r="O12" s="72">
        <f t="shared" si="3"/>
        <v>5</v>
      </c>
      <c r="P12" s="154"/>
      <c r="Q12" s="155">
        <f>IF(K3=D12,1,0)</f>
        <v>0</v>
      </c>
      <c r="R12" s="155">
        <f>IF(K3&gt;D12,1,0)</f>
        <v>1</v>
      </c>
      <c r="S12" s="155">
        <f>IF(K3&gt;D12+17.9,1,0)</f>
        <v>1</v>
      </c>
      <c r="T12" s="156">
        <f>IF(K3&gt;D12+35.9,1,0)</f>
        <v>0</v>
      </c>
      <c r="U12" s="155">
        <f t="shared" si="4"/>
        <v>5</v>
      </c>
      <c r="V12" s="157">
        <f t="shared" si="5"/>
        <v>6</v>
      </c>
      <c r="W12" s="155">
        <f>IF(M3=D12,1,0)</f>
        <v>0</v>
      </c>
      <c r="X12" s="155">
        <f>IF(M3&gt;D12,1,0)</f>
        <v>1</v>
      </c>
      <c r="Y12" s="155">
        <f>IF(M3&gt;D12+17.9,1,0)</f>
        <v>0</v>
      </c>
      <c r="Z12" s="155">
        <f t="shared" si="6"/>
        <v>4</v>
      </c>
      <c r="AA12" s="157">
        <f t="shared" si="7"/>
        <v>4</v>
      </c>
      <c r="AB12" s="155">
        <f>IF(N3=D12,1,0)</f>
        <v>0</v>
      </c>
      <c r="AC12" s="155">
        <f>IF(N3&gt;D12,1,0)</f>
        <v>1</v>
      </c>
      <c r="AD12" s="155">
        <f>IF(N3&gt;D12+17.9,1,0)</f>
        <v>0</v>
      </c>
      <c r="AE12" s="155">
        <f t="shared" si="8"/>
        <v>4</v>
      </c>
      <c r="AF12" s="157">
        <f t="shared" si="9"/>
        <v>4</v>
      </c>
      <c r="AG12" s="155">
        <f>IF(O3=D12,1,0)</f>
        <v>0</v>
      </c>
      <c r="AH12" s="155">
        <f>IF(O3&gt;D12,1,0)</f>
        <v>1</v>
      </c>
      <c r="AI12" s="155">
        <f>IF(O3&gt;D12+17.9,1,0)</f>
        <v>0</v>
      </c>
      <c r="AJ12" s="156">
        <f>IF(O3&gt;D12+35.9,1,0)</f>
        <v>0</v>
      </c>
      <c r="AK12" s="155">
        <f t="shared" si="10"/>
        <v>4</v>
      </c>
      <c r="AL12" s="157">
        <f t="shared" si="11"/>
        <v>4</v>
      </c>
      <c r="AM12" s="74"/>
      <c r="AN12" s="74"/>
      <c r="AO12" s="72">
        <f xml:space="preserve"> IF( K3-D12&lt;0,-1,0)</f>
        <v>0</v>
      </c>
      <c r="AP12" s="72">
        <f xml:space="preserve"> IF(K3-D12&gt;17.9,C12+2,C12+1)</f>
        <v>5</v>
      </c>
      <c r="AQ12" s="72">
        <f t="shared" si="12"/>
        <v>-1</v>
      </c>
      <c r="AR12" s="156">
        <f>IF(D12&lt;3,1,0)</f>
        <v>0</v>
      </c>
      <c r="AS12" s="156">
        <f t="shared" si="13"/>
        <v>0</v>
      </c>
      <c r="AT12" s="72">
        <f t="shared" si="14"/>
        <v>0</v>
      </c>
      <c r="AU12" s="158">
        <f t="shared" si="15"/>
        <v>0</v>
      </c>
      <c r="AV12" s="72">
        <f xml:space="preserve"> IF( M3-D12&lt;0,-1,0)</f>
        <v>0</v>
      </c>
      <c r="AW12" s="72">
        <f xml:space="preserve"> IF(M3-D12&gt;17.9,C12+2,C12+1)</f>
        <v>4</v>
      </c>
      <c r="AX12" s="72">
        <f t="shared" si="16"/>
        <v>1</v>
      </c>
      <c r="AY12" s="72">
        <f t="shared" si="17"/>
        <v>1</v>
      </c>
      <c r="AZ12" s="158">
        <f t="shared" si="18"/>
        <v>1</v>
      </c>
      <c r="BA12" s="72">
        <f xml:space="preserve"> IF( N3-D12&lt;0,-1,0)</f>
        <v>0</v>
      </c>
      <c r="BB12" s="72">
        <f xml:space="preserve"> IF(N3-D12&gt;17.9,C12+2,C12+1)</f>
        <v>4</v>
      </c>
      <c r="BC12" s="72">
        <f t="shared" si="19"/>
        <v>1</v>
      </c>
      <c r="BD12" s="72">
        <f t="shared" si="20"/>
        <v>1</v>
      </c>
      <c r="BE12" s="158">
        <f t="shared" si="21"/>
        <v>1</v>
      </c>
      <c r="BF12" s="72">
        <f xml:space="preserve"> IF( O3-D12&lt;0,-1,0)</f>
        <v>0</v>
      </c>
      <c r="BG12" s="72">
        <f xml:space="preserve"> IF(O3-D12&gt;17.9,C12+2,C12+1)</f>
        <v>4</v>
      </c>
      <c r="BH12" s="72">
        <f t="shared" si="22"/>
        <v>1</v>
      </c>
      <c r="BI12" s="72">
        <f t="shared" si="23"/>
        <v>1</v>
      </c>
      <c r="BJ12" s="158">
        <f t="shared" si="24"/>
        <v>1</v>
      </c>
    </row>
    <row r="13" spans="2:62" x14ac:dyDescent="0.25">
      <c r="B13" s="29">
        <v>5</v>
      </c>
      <c r="C13" s="29">
        <f>'DAY 2 INPUT'!C10</f>
        <v>4</v>
      </c>
      <c r="D13" s="29">
        <f>'DAY 2 INPUT'!D10</f>
        <v>15</v>
      </c>
      <c r="E13" s="2"/>
      <c r="F13" s="99">
        <f>'DAY 2 INPUT'!F10</f>
        <v>10</v>
      </c>
      <c r="G13" s="99">
        <f>'DAY 2 INPUT'!G10</f>
        <v>6</v>
      </c>
      <c r="H13" s="99">
        <f>'DAY 2 INPUT'!H10</f>
        <v>5</v>
      </c>
      <c r="I13" s="99">
        <f>'DAY 2 INPUT'!I10</f>
        <v>5</v>
      </c>
      <c r="J13" s="2"/>
      <c r="K13" s="541">
        <f t="shared" si="0"/>
        <v>6</v>
      </c>
      <c r="L13" s="31">
        <f t="shared" si="25"/>
        <v>6</v>
      </c>
      <c r="M13" s="31">
        <f t="shared" si="1"/>
        <v>6</v>
      </c>
      <c r="N13" s="31">
        <f t="shared" si="2"/>
        <v>5</v>
      </c>
      <c r="O13" s="31">
        <f t="shared" si="3"/>
        <v>5</v>
      </c>
      <c r="P13" s="9"/>
      <c r="Q13" s="33">
        <f>IF(K3=D13,1,0)</f>
        <v>0</v>
      </c>
      <c r="R13" s="33">
        <f>IF(K3&gt;D13,1,0)</f>
        <v>1</v>
      </c>
      <c r="S13" s="33">
        <f>IF(K3&gt;D13+17.9,1,0)</f>
        <v>1</v>
      </c>
      <c r="T13" s="123">
        <f>IF(K3&gt;D13+35.9,1,0)</f>
        <v>0</v>
      </c>
      <c r="U13" s="33">
        <f t="shared" si="4"/>
        <v>6</v>
      </c>
      <c r="V13" s="159">
        <f t="shared" si="5"/>
        <v>8</v>
      </c>
      <c r="W13" s="33">
        <f>IF(M3=D13,1,0)</f>
        <v>0</v>
      </c>
      <c r="X13" s="33">
        <f>IF(M3&gt;D13,1,0)</f>
        <v>1</v>
      </c>
      <c r="Y13" s="33">
        <f>IF(M3&gt;D13+17.9,1,0)</f>
        <v>0</v>
      </c>
      <c r="Z13" s="33">
        <f t="shared" si="6"/>
        <v>5</v>
      </c>
      <c r="AA13" s="159">
        <f t="shared" si="7"/>
        <v>5</v>
      </c>
      <c r="AB13" s="33">
        <f>IF(N3=D13,1,0)</f>
        <v>0</v>
      </c>
      <c r="AC13" s="33">
        <f>IF(N3&gt;D13,1,0)</f>
        <v>1</v>
      </c>
      <c r="AD13" s="33">
        <f>IF(N3&gt;D13+17.9,1,0)</f>
        <v>0</v>
      </c>
      <c r="AE13" s="33">
        <f t="shared" si="8"/>
        <v>5</v>
      </c>
      <c r="AF13" s="159">
        <f t="shared" si="9"/>
        <v>4</v>
      </c>
      <c r="AG13" s="33">
        <f>IF(O3=D13,1,0)</f>
        <v>0</v>
      </c>
      <c r="AH13" s="33">
        <f>IF(O3&gt;D13,1,0)</f>
        <v>1</v>
      </c>
      <c r="AI13" s="33">
        <f>IF(O3&gt;D13+17.9,1,0)</f>
        <v>0</v>
      </c>
      <c r="AJ13" s="123">
        <f>IF(O3&gt;D13+35.9,1,0)</f>
        <v>0</v>
      </c>
      <c r="AK13" s="33">
        <f t="shared" si="10"/>
        <v>5</v>
      </c>
      <c r="AL13" s="159">
        <f t="shared" si="11"/>
        <v>4</v>
      </c>
      <c r="AM13" s="2"/>
      <c r="AN13" s="2"/>
      <c r="AO13" s="31">
        <f xml:space="preserve"> IF( K3-D13&lt;0,-1,0)</f>
        <v>0</v>
      </c>
      <c r="AP13" s="31">
        <f xml:space="preserve"> IF(K3-D13&gt;17.9,C13+2,C13+1)</f>
        <v>6</v>
      </c>
      <c r="AQ13" s="31">
        <f t="shared" si="12"/>
        <v>-2</v>
      </c>
      <c r="AR13" s="123">
        <f>IF(D13&lt;3,1,0)</f>
        <v>0</v>
      </c>
      <c r="AS13" s="123">
        <f t="shared" si="13"/>
        <v>0</v>
      </c>
      <c r="AT13" s="31">
        <f t="shared" si="14"/>
        <v>0</v>
      </c>
      <c r="AU13" s="46">
        <f t="shared" si="15"/>
        <v>0</v>
      </c>
      <c r="AV13" s="31">
        <f xml:space="preserve"> IF( M3-D13&lt;0,-1,0)</f>
        <v>0</v>
      </c>
      <c r="AW13" s="31">
        <f xml:space="preserve"> IF(M3-D13&gt;17.9,C13+2,C13+1)</f>
        <v>5</v>
      </c>
      <c r="AX13" s="31">
        <f t="shared" si="16"/>
        <v>1</v>
      </c>
      <c r="AY13" s="31">
        <f t="shared" si="17"/>
        <v>1</v>
      </c>
      <c r="AZ13" s="46">
        <f t="shared" si="18"/>
        <v>1</v>
      </c>
      <c r="BA13" s="31">
        <f xml:space="preserve"> IF( N3-D13&lt;0,-1,0)</f>
        <v>0</v>
      </c>
      <c r="BB13" s="31">
        <f xml:space="preserve"> IF(N3-D13&gt;17.9,C13+2,C13+1)</f>
        <v>5</v>
      </c>
      <c r="BC13" s="31">
        <f t="shared" si="19"/>
        <v>2</v>
      </c>
      <c r="BD13" s="31">
        <f t="shared" si="20"/>
        <v>2</v>
      </c>
      <c r="BE13" s="46">
        <f t="shared" si="21"/>
        <v>2</v>
      </c>
      <c r="BF13" s="31">
        <f xml:space="preserve"> IF( O3-D13&lt;0,-1,0)</f>
        <v>0</v>
      </c>
      <c r="BG13" s="31">
        <f xml:space="preserve"> IF(O3-D13&gt;17.9,C13+2,C13+1)</f>
        <v>5</v>
      </c>
      <c r="BH13" s="31">
        <f t="shared" si="22"/>
        <v>2</v>
      </c>
      <c r="BI13" s="31">
        <f t="shared" si="23"/>
        <v>2</v>
      </c>
      <c r="BJ13" s="46">
        <f t="shared" si="24"/>
        <v>2</v>
      </c>
    </row>
    <row r="14" spans="2:62" x14ac:dyDescent="0.25">
      <c r="B14" s="4">
        <v>6</v>
      </c>
      <c r="C14" s="118">
        <f>'DAY 2 INPUT'!C11</f>
        <v>4</v>
      </c>
      <c r="D14" s="118">
        <f>'DAY 2 INPUT'!D11</f>
        <v>3</v>
      </c>
      <c r="E14" s="74"/>
      <c r="F14" s="120">
        <f>'DAY 2 INPUT'!F11</f>
        <v>7</v>
      </c>
      <c r="G14" s="120">
        <f>'DAY 2 INPUT'!G11</f>
        <v>8</v>
      </c>
      <c r="H14" s="120">
        <f>'DAY 2 INPUT'!H11</f>
        <v>8</v>
      </c>
      <c r="I14" s="120">
        <f>'DAY 2 INPUT'!I11</f>
        <v>6</v>
      </c>
      <c r="J14" s="74"/>
      <c r="K14" s="541">
        <f t="shared" si="0"/>
        <v>6</v>
      </c>
      <c r="L14" s="31">
        <f>IF(F14&lt;7,F14,7)</f>
        <v>7</v>
      </c>
      <c r="M14" s="72">
        <f t="shared" si="1"/>
        <v>6</v>
      </c>
      <c r="N14" s="72">
        <f t="shared" si="2"/>
        <v>6</v>
      </c>
      <c r="O14" s="72">
        <f t="shared" si="3"/>
        <v>6</v>
      </c>
      <c r="P14" s="154"/>
      <c r="Q14" s="155">
        <f>IF(K3=D14,1,0)</f>
        <v>0</v>
      </c>
      <c r="R14" s="155">
        <f>IF(K3&gt;D14,1,0)</f>
        <v>1</v>
      </c>
      <c r="S14" s="155">
        <f>IF(K3&gt;D14+17.9,1,0)</f>
        <v>1</v>
      </c>
      <c r="T14" s="156">
        <f>IF(K3&gt;D14+35.9,1,0)</f>
        <v>1</v>
      </c>
      <c r="U14" s="155">
        <f t="shared" si="4"/>
        <v>7</v>
      </c>
      <c r="V14" s="157">
        <f t="shared" si="5"/>
        <v>4</v>
      </c>
      <c r="W14" s="155">
        <f>IF(M3=D14,1,0)</f>
        <v>0</v>
      </c>
      <c r="X14" s="155">
        <f>IF(M3&gt;D14,1,0)</f>
        <v>1</v>
      </c>
      <c r="Y14" s="155">
        <f>IF(M3&gt;D14+17.9,1,0)</f>
        <v>1</v>
      </c>
      <c r="Z14" s="155">
        <f t="shared" si="6"/>
        <v>6</v>
      </c>
      <c r="AA14" s="157">
        <f t="shared" si="7"/>
        <v>6</v>
      </c>
      <c r="AB14" s="155">
        <f>IF(N3=D14,1,0)</f>
        <v>0</v>
      </c>
      <c r="AC14" s="155">
        <f>IF(N3&gt;D14,1,0)</f>
        <v>1</v>
      </c>
      <c r="AD14" s="155">
        <f>IF(N3&gt;D14+17.9,1,0)</f>
        <v>1</v>
      </c>
      <c r="AE14" s="155">
        <f t="shared" si="8"/>
        <v>6</v>
      </c>
      <c r="AF14" s="157">
        <f t="shared" si="9"/>
        <v>6</v>
      </c>
      <c r="AG14" s="155">
        <f>IF(O3=D14,1,0)</f>
        <v>0</v>
      </c>
      <c r="AH14" s="155">
        <f>IF(O3&gt;D14,1,0)</f>
        <v>1</v>
      </c>
      <c r="AI14" s="155">
        <f>IF(O3&gt;D14+17.9,1,0)</f>
        <v>1</v>
      </c>
      <c r="AJ14" s="156">
        <f>IF(O3&gt;D14+35.9,1,0)</f>
        <v>0</v>
      </c>
      <c r="AK14" s="155">
        <f t="shared" si="10"/>
        <v>6</v>
      </c>
      <c r="AL14" s="157">
        <f t="shared" si="11"/>
        <v>4</v>
      </c>
      <c r="AM14" s="74"/>
      <c r="AN14" s="74"/>
      <c r="AO14" s="72">
        <f xml:space="preserve"> IF( K3-D14&lt;0,-1,0)</f>
        <v>0</v>
      </c>
      <c r="AP14" s="72">
        <f xml:space="preserve"> IF(K3-D14&gt;17.9,C14+2,C14+1)</f>
        <v>6</v>
      </c>
      <c r="AQ14" s="72">
        <f t="shared" si="12"/>
        <v>1</v>
      </c>
      <c r="AR14" s="156">
        <f>IF(D14&lt;5,1,0)</f>
        <v>1</v>
      </c>
      <c r="AS14" s="156">
        <f t="shared" si="13"/>
        <v>2</v>
      </c>
      <c r="AT14" s="72">
        <f t="shared" si="14"/>
        <v>2</v>
      </c>
      <c r="AU14" s="158">
        <f t="shared" si="15"/>
        <v>2</v>
      </c>
      <c r="AV14" s="72">
        <f xml:space="preserve"> IF( M3-D14&lt;0,-1,0)</f>
        <v>0</v>
      </c>
      <c r="AW14" s="72">
        <f xml:space="preserve"> IF(M3-D14&gt;17.9,C14+2,C14+1)</f>
        <v>6</v>
      </c>
      <c r="AX14" s="72">
        <f t="shared" si="16"/>
        <v>0</v>
      </c>
      <c r="AY14" s="72">
        <f t="shared" si="17"/>
        <v>0</v>
      </c>
      <c r="AZ14" s="158">
        <f t="shared" si="18"/>
        <v>0</v>
      </c>
      <c r="BA14" s="72">
        <f xml:space="preserve"> IF( N3-D14&lt;0,-1,0)</f>
        <v>0</v>
      </c>
      <c r="BB14" s="72">
        <f xml:space="preserve"> IF(N3-D14&gt;17.9,C14+2,C14+1)</f>
        <v>6</v>
      </c>
      <c r="BC14" s="72">
        <f t="shared" si="19"/>
        <v>0</v>
      </c>
      <c r="BD14" s="72">
        <f t="shared" si="20"/>
        <v>0</v>
      </c>
      <c r="BE14" s="158">
        <f t="shared" si="21"/>
        <v>0</v>
      </c>
      <c r="BF14" s="72">
        <f xml:space="preserve"> IF( O3-D14&lt;0,-1,0)</f>
        <v>0</v>
      </c>
      <c r="BG14" s="72">
        <f xml:space="preserve"> IF(O3-D14&gt;17.9,C14+2,C14+1)</f>
        <v>6</v>
      </c>
      <c r="BH14" s="72">
        <f t="shared" si="22"/>
        <v>2</v>
      </c>
      <c r="BI14" s="72">
        <f t="shared" si="23"/>
        <v>2</v>
      </c>
      <c r="BJ14" s="158">
        <f t="shared" si="24"/>
        <v>2</v>
      </c>
    </row>
    <row r="15" spans="2:62" x14ac:dyDescent="0.25">
      <c r="B15" s="29">
        <v>7</v>
      </c>
      <c r="C15" s="29">
        <f>'DAY 2 INPUT'!C12</f>
        <v>4</v>
      </c>
      <c r="D15" s="29">
        <f>'DAY 2 INPUT'!D12</f>
        <v>1</v>
      </c>
      <c r="E15" s="2"/>
      <c r="F15" s="99">
        <f>'DAY 2 INPUT'!F12</f>
        <v>8</v>
      </c>
      <c r="G15" s="99">
        <f>'DAY 2 INPUT'!G12</f>
        <v>6</v>
      </c>
      <c r="H15" s="99">
        <f>'DAY 2 INPUT'!H12</f>
        <v>8</v>
      </c>
      <c r="I15" s="99">
        <f>'DAY 2 INPUT'!I12</f>
        <v>6</v>
      </c>
      <c r="J15" s="2"/>
      <c r="K15" s="541">
        <f t="shared" si="0"/>
        <v>6</v>
      </c>
      <c r="L15" s="31">
        <f>IF(F15&lt;7,F15,7)</f>
        <v>7</v>
      </c>
      <c r="M15" s="31">
        <f t="shared" si="1"/>
        <v>6</v>
      </c>
      <c r="N15" s="31">
        <f t="shared" si="2"/>
        <v>6</v>
      </c>
      <c r="O15" s="31">
        <f t="shared" si="3"/>
        <v>6</v>
      </c>
      <c r="P15" s="9"/>
      <c r="Q15" s="33">
        <f>IF(K3=D15,1,0)</f>
        <v>0</v>
      </c>
      <c r="R15" s="33">
        <f>IF(K3&gt;D15,1,0)</f>
        <v>1</v>
      </c>
      <c r="S15" s="33">
        <f>IF(K3&gt;D15+17.9,1,0)</f>
        <v>1</v>
      </c>
      <c r="T15" s="123">
        <f>IF(K3&gt;D15+35.9,1,0)</f>
        <v>1</v>
      </c>
      <c r="U15" s="33">
        <f t="shared" si="4"/>
        <v>7</v>
      </c>
      <c r="V15" s="159">
        <f t="shared" si="5"/>
        <v>5</v>
      </c>
      <c r="W15" s="33">
        <f>IF(M3=D15,1,0)</f>
        <v>0</v>
      </c>
      <c r="X15" s="33">
        <f>IF(M3&gt;D15,1,0)</f>
        <v>1</v>
      </c>
      <c r="Y15" s="33">
        <f>IF(M3&gt;D15+17.9,1,0)</f>
        <v>1</v>
      </c>
      <c r="Z15" s="33">
        <f t="shared" si="6"/>
        <v>6</v>
      </c>
      <c r="AA15" s="159">
        <f t="shared" si="7"/>
        <v>4</v>
      </c>
      <c r="AB15" s="33">
        <f>IF(N3=D15,1,0)</f>
        <v>0</v>
      </c>
      <c r="AC15" s="33">
        <f>IF(N3&gt;D15,1,0)</f>
        <v>1</v>
      </c>
      <c r="AD15" s="33">
        <f>IF(N3&gt;D15+17.9,1,0)</f>
        <v>1</v>
      </c>
      <c r="AE15" s="33">
        <f t="shared" si="8"/>
        <v>6</v>
      </c>
      <c r="AF15" s="159">
        <f t="shared" si="9"/>
        <v>6</v>
      </c>
      <c r="AG15" s="33">
        <f>IF(O3=D15,1,0)</f>
        <v>0</v>
      </c>
      <c r="AH15" s="33">
        <f>IF(O3&gt;D15,1,0)</f>
        <v>1</v>
      </c>
      <c r="AI15" s="33">
        <f>IF(O3&gt;D15+17.9,1,0)</f>
        <v>1</v>
      </c>
      <c r="AJ15" s="123">
        <f>IF(O3&gt;D15+35.9,1,0)</f>
        <v>0</v>
      </c>
      <c r="AK15" s="33">
        <f t="shared" si="10"/>
        <v>6</v>
      </c>
      <c r="AL15" s="159">
        <f t="shared" si="11"/>
        <v>4</v>
      </c>
      <c r="AM15" s="2"/>
      <c r="AN15" s="2"/>
      <c r="AO15" s="31">
        <f xml:space="preserve"> IF( K3-D15&lt;0,-1,0)</f>
        <v>0</v>
      </c>
      <c r="AP15" s="31">
        <f xml:space="preserve"> IF(K3-D15&gt;17.9,C15+2,C15+1)</f>
        <v>6</v>
      </c>
      <c r="AQ15" s="31">
        <f t="shared" si="12"/>
        <v>0</v>
      </c>
      <c r="AR15" s="123">
        <f>IF(D15&lt;5,1,0)</f>
        <v>1</v>
      </c>
      <c r="AS15" s="123">
        <f t="shared" si="13"/>
        <v>1</v>
      </c>
      <c r="AT15" s="31">
        <f t="shared" si="14"/>
        <v>1</v>
      </c>
      <c r="AU15" s="46">
        <f t="shared" si="15"/>
        <v>1</v>
      </c>
      <c r="AV15" s="31">
        <f xml:space="preserve"> IF( M3-D15&lt;0,-1,0)</f>
        <v>0</v>
      </c>
      <c r="AW15" s="31">
        <f xml:space="preserve"> IF(M3-D15&gt;17.9,C15+2,C15+1)</f>
        <v>6</v>
      </c>
      <c r="AX15" s="31">
        <f t="shared" si="16"/>
        <v>2</v>
      </c>
      <c r="AY15" s="31">
        <f t="shared" si="17"/>
        <v>2</v>
      </c>
      <c r="AZ15" s="46">
        <f t="shared" si="18"/>
        <v>2</v>
      </c>
      <c r="BA15" s="31">
        <f xml:space="preserve"> IF( N3-D15&lt;0,-1,0)</f>
        <v>0</v>
      </c>
      <c r="BB15" s="31">
        <f xml:space="preserve"> IF(N3-D15&gt;17.9,C15+2,C15+1)</f>
        <v>6</v>
      </c>
      <c r="BC15" s="31">
        <f t="shared" si="19"/>
        <v>0</v>
      </c>
      <c r="BD15" s="31">
        <f t="shared" si="20"/>
        <v>0</v>
      </c>
      <c r="BE15" s="46">
        <f t="shared" si="21"/>
        <v>0</v>
      </c>
      <c r="BF15" s="31">
        <f xml:space="preserve"> IF( O3-D15&lt;0,-1,0)</f>
        <v>0</v>
      </c>
      <c r="BG15" s="31">
        <f xml:space="preserve"> IF(O3-D15&gt;17.9,C15+2,C15+1)</f>
        <v>6</v>
      </c>
      <c r="BH15" s="31">
        <f t="shared" si="22"/>
        <v>2</v>
      </c>
      <c r="BI15" s="31">
        <f t="shared" si="23"/>
        <v>2</v>
      </c>
      <c r="BJ15" s="46">
        <f t="shared" si="24"/>
        <v>2</v>
      </c>
    </row>
    <row r="16" spans="2:62" x14ac:dyDescent="0.25">
      <c r="B16" s="4">
        <v>8</v>
      </c>
      <c r="C16" s="118">
        <f>'DAY 2 INPUT'!C13</f>
        <v>3</v>
      </c>
      <c r="D16" s="118">
        <f>'DAY 2 INPUT'!D13</f>
        <v>13</v>
      </c>
      <c r="E16" s="74"/>
      <c r="F16" s="120">
        <f>'DAY 2 INPUT'!F13</f>
        <v>6</v>
      </c>
      <c r="G16" s="120">
        <f>'DAY 2 INPUT'!G13</f>
        <v>4</v>
      </c>
      <c r="H16" s="120">
        <f>'DAY 2 INPUT'!H13</f>
        <v>4</v>
      </c>
      <c r="I16" s="120">
        <f>'DAY 2 INPUT'!I13</f>
        <v>5</v>
      </c>
      <c r="J16" s="74"/>
      <c r="K16" s="541">
        <f t="shared" si="0"/>
        <v>5</v>
      </c>
      <c r="L16" s="31">
        <f t="shared" ref="L16:L17" si="26">K16</f>
        <v>5</v>
      </c>
      <c r="M16" s="72">
        <f t="shared" si="1"/>
        <v>4</v>
      </c>
      <c r="N16" s="72">
        <f t="shared" si="2"/>
        <v>4</v>
      </c>
      <c r="O16" s="72">
        <f t="shared" si="3"/>
        <v>5</v>
      </c>
      <c r="P16" s="154"/>
      <c r="Q16" s="155">
        <f>IF(K3=D16,1,0)</f>
        <v>0</v>
      </c>
      <c r="R16" s="155">
        <f>IF(K3&gt;D16,1,0)</f>
        <v>1</v>
      </c>
      <c r="S16" s="155">
        <f>IF(K3&gt;D16+17.9,1,0)</f>
        <v>1</v>
      </c>
      <c r="T16" s="156">
        <f>IF(K3&gt;D16+35.9,1,0)</f>
        <v>0</v>
      </c>
      <c r="U16" s="155">
        <f t="shared" si="4"/>
        <v>5</v>
      </c>
      <c r="V16" s="157">
        <f t="shared" si="5"/>
        <v>4</v>
      </c>
      <c r="W16" s="155">
        <f>IF(M3=D16,1,0)</f>
        <v>0</v>
      </c>
      <c r="X16" s="155">
        <f>IF(M3&gt;D16,1,0)</f>
        <v>1</v>
      </c>
      <c r="Y16" s="155">
        <f>IF(M3&gt;D16+17.9,1,0)</f>
        <v>0</v>
      </c>
      <c r="Z16" s="155">
        <f t="shared" si="6"/>
        <v>4</v>
      </c>
      <c r="AA16" s="157">
        <f t="shared" si="7"/>
        <v>3</v>
      </c>
      <c r="AB16" s="155">
        <f>IF(N3=D16,1,0)</f>
        <v>0</v>
      </c>
      <c r="AC16" s="155">
        <f>IF(N3&gt;D16,1,0)</f>
        <v>1</v>
      </c>
      <c r="AD16" s="155">
        <f>IF(N3&gt;D16+17.9,1,0)</f>
        <v>0</v>
      </c>
      <c r="AE16" s="155">
        <f t="shared" si="8"/>
        <v>4</v>
      </c>
      <c r="AF16" s="157">
        <f t="shared" si="9"/>
        <v>3</v>
      </c>
      <c r="AG16" s="155">
        <f>IF(O3=D16,1,0)</f>
        <v>0</v>
      </c>
      <c r="AH16" s="155">
        <f>IF(O3&gt;D16,1,0)</f>
        <v>1</v>
      </c>
      <c r="AI16" s="155">
        <f>IF(O3&gt;D16+17.9,1,0)</f>
        <v>0</v>
      </c>
      <c r="AJ16" s="156">
        <f>IF(O3&gt;D16+35.9,1,0)</f>
        <v>0</v>
      </c>
      <c r="AK16" s="155">
        <f t="shared" si="10"/>
        <v>4</v>
      </c>
      <c r="AL16" s="157">
        <f t="shared" si="11"/>
        <v>4</v>
      </c>
      <c r="AM16" s="74"/>
      <c r="AN16" s="74"/>
      <c r="AO16" s="72">
        <f xml:space="preserve"> IF( K3-D16&lt;0,-1,0)</f>
        <v>0</v>
      </c>
      <c r="AP16" s="72">
        <f xml:space="preserve"> IF(K3-D16&gt;17.9,C16+2,C16+1)</f>
        <v>5</v>
      </c>
      <c r="AQ16" s="72">
        <f t="shared" si="12"/>
        <v>1</v>
      </c>
      <c r="AR16" s="156">
        <f>IF(D16&lt;3,1,0)</f>
        <v>0</v>
      </c>
      <c r="AS16" s="156">
        <f t="shared" si="13"/>
        <v>1</v>
      </c>
      <c r="AT16" s="72">
        <f t="shared" si="14"/>
        <v>1</v>
      </c>
      <c r="AU16" s="158">
        <f t="shared" si="15"/>
        <v>1</v>
      </c>
      <c r="AV16" s="72">
        <f xml:space="preserve"> IF( M3-D16&lt;0,-1,0)</f>
        <v>0</v>
      </c>
      <c r="AW16" s="72">
        <f xml:space="preserve"> IF(M3-D16&gt;17.9,C16+2,C16+1)</f>
        <v>4</v>
      </c>
      <c r="AX16" s="72">
        <f t="shared" si="16"/>
        <v>2</v>
      </c>
      <c r="AY16" s="72">
        <f t="shared" si="17"/>
        <v>2</v>
      </c>
      <c r="AZ16" s="158">
        <f t="shared" si="18"/>
        <v>2</v>
      </c>
      <c r="BA16" s="72">
        <f xml:space="preserve"> IF( N3-D16&lt;0,-1,0)</f>
        <v>0</v>
      </c>
      <c r="BB16" s="72">
        <f xml:space="preserve"> IF(N3-D16&gt;17.9,C16+2,C16+1)</f>
        <v>4</v>
      </c>
      <c r="BC16" s="72">
        <f t="shared" si="19"/>
        <v>2</v>
      </c>
      <c r="BD16" s="72">
        <f t="shared" si="20"/>
        <v>2</v>
      </c>
      <c r="BE16" s="158">
        <f t="shared" si="21"/>
        <v>2</v>
      </c>
      <c r="BF16" s="72">
        <f xml:space="preserve"> IF( O3-D16&lt;0,-1,0)</f>
        <v>0</v>
      </c>
      <c r="BG16" s="72">
        <f xml:space="preserve"> IF(O3-D16&gt;17.9,C16+2,C16+1)</f>
        <v>4</v>
      </c>
      <c r="BH16" s="72">
        <f t="shared" si="22"/>
        <v>1</v>
      </c>
      <c r="BI16" s="72">
        <f t="shared" si="23"/>
        <v>1</v>
      </c>
      <c r="BJ16" s="158">
        <f t="shared" si="24"/>
        <v>1</v>
      </c>
    </row>
    <row r="17" spans="2:62" x14ac:dyDescent="0.25">
      <c r="B17" s="29">
        <v>9</v>
      </c>
      <c r="C17" s="29">
        <f>'DAY 2 INPUT'!C14</f>
        <v>4</v>
      </c>
      <c r="D17" s="29">
        <f>'DAY 2 INPUT'!D14</f>
        <v>9</v>
      </c>
      <c r="E17" s="2"/>
      <c r="F17" s="99">
        <f>'DAY 2 INPUT'!F14</f>
        <v>8</v>
      </c>
      <c r="G17" s="99">
        <f>'DAY 2 INPUT'!G14</f>
        <v>8</v>
      </c>
      <c r="H17" s="99">
        <f>'DAY 2 INPUT'!H14</f>
        <v>6</v>
      </c>
      <c r="I17" s="99">
        <f>'DAY 2 INPUT'!I14</f>
        <v>8</v>
      </c>
      <c r="J17" s="2"/>
      <c r="K17" s="541">
        <f t="shared" si="0"/>
        <v>6</v>
      </c>
      <c r="L17" s="31">
        <f t="shared" si="26"/>
        <v>6</v>
      </c>
      <c r="M17" s="31">
        <f t="shared" si="1"/>
        <v>6</v>
      </c>
      <c r="N17" s="31">
        <f t="shared" si="2"/>
        <v>6</v>
      </c>
      <c r="O17" s="31">
        <f t="shared" si="3"/>
        <v>6</v>
      </c>
      <c r="P17" s="9"/>
      <c r="Q17" s="33">
        <f>IF(K3=D17,1,0)</f>
        <v>0</v>
      </c>
      <c r="R17" s="33">
        <f>IF(K3&gt;D17,1,0)</f>
        <v>1</v>
      </c>
      <c r="S17" s="33">
        <f>IF(K3&gt;D17+17.9,1,0)</f>
        <v>1</v>
      </c>
      <c r="T17" s="123">
        <f>IF(K3&gt;D17+35.9,1,0)</f>
        <v>0</v>
      </c>
      <c r="U17" s="33">
        <f t="shared" si="4"/>
        <v>6</v>
      </c>
      <c r="V17" s="159">
        <f t="shared" si="5"/>
        <v>6</v>
      </c>
      <c r="W17" s="33">
        <f>IF(M3=D17,1,0)</f>
        <v>0</v>
      </c>
      <c r="X17" s="33">
        <f>IF(M3&gt;D17,1,0)</f>
        <v>1</v>
      </c>
      <c r="Y17" s="33">
        <f>IF(M3&gt;D17+17.9,1,0)</f>
        <v>0</v>
      </c>
      <c r="Z17" s="33">
        <f t="shared" si="6"/>
        <v>5</v>
      </c>
      <c r="AA17" s="159">
        <f t="shared" si="7"/>
        <v>7</v>
      </c>
      <c r="AB17" s="33">
        <f>IF(N3=D17,1,0)</f>
        <v>0</v>
      </c>
      <c r="AC17" s="33">
        <f>IF(N3&gt;D17,1,0)</f>
        <v>1</v>
      </c>
      <c r="AD17" s="33">
        <f>IF(N3&gt;D17+17.9,1,0)</f>
        <v>0</v>
      </c>
      <c r="AE17" s="33">
        <f t="shared" si="8"/>
        <v>5</v>
      </c>
      <c r="AF17" s="159">
        <f t="shared" si="9"/>
        <v>5</v>
      </c>
      <c r="AG17" s="33">
        <f>IF(O3=D17,1,0)</f>
        <v>0</v>
      </c>
      <c r="AH17" s="33">
        <f>IF(O3&gt;D17,1,0)</f>
        <v>1</v>
      </c>
      <c r="AI17" s="33">
        <f>IF(O3&gt;D17+17.9,1,0)</f>
        <v>1</v>
      </c>
      <c r="AJ17" s="123">
        <f>IF(O3&gt;D17+35.9,1,0)</f>
        <v>0</v>
      </c>
      <c r="AK17" s="33">
        <f t="shared" si="10"/>
        <v>6</v>
      </c>
      <c r="AL17" s="159">
        <f t="shared" si="11"/>
        <v>6</v>
      </c>
      <c r="AM17" s="2"/>
      <c r="AN17" s="2"/>
      <c r="AO17" s="31">
        <f xml:space="preserve"> IF( K3-D17&lt;0,-1,0)</f>
        <v>0</v>
      </c>
      <c r="AP17" s="31">
        <f xml:space="preserve"> IF(K3-D17&gt;17.9,C17+2,C17+1)</f>
        <v>6</v>
      </c>
      <c r="AQ17" s="31">
        <f t="shared" si="12"/>
        <v>0</v>
      </c>
      <c r="AR17" s="123">
        <f>IF(D17&lt;3,1,0)</f>
        <v>0</v>
      </c>
      <c r="AS17" s="123">
        <f t="shared" si="13"/>
        <v>0</v>
      </c>
      <c r="AT17" s="31">
        <f t="shared" si="14"/>
        <v>0</v>
      </c>
      <c r="AU17" s="46">
        <f t="shared" si="15"/>
        <v>0</v>
      </c>
      <c r="AV17" s="31">
        <f xml:space="preserve"> IF( M3-D17&lt;0,-1,0)</f>
        <v>0</v>
      </c>
      <c r="AW17" s="31">
        <f xml:space="preserve"> IF(M3-D17&gt;17.9,C17+2,C17+1)</f>
        <v>5</v>
      </c>
      <c r="AX17" s="31">
        <f t="shared" si="16"/>
        <v>-1</v>
      </c>
      <c r="AY17" s="31">
        <f t="shared" si="17"/>
        <v>0</v>
      </c>
      <c r="AZ17" s="46">
        <f t="shared" si="18"/>
        <v>0</v>
      </c>
      <c r="BA17" s="31">
        <f xml:space="preserve"> IF( N3-D17&lt;0,-1,0)</f>
        <v>0</v>
      </c>
      <c r="BB17" s="31">
        <f xml:space="preserve"> IF(N3-D17&gt;17.9,C17+2,C17+1)</f>
        <v>5</v>
      </c>
      <c r="BC17" s="31">
        <f t="shared" si="19"/>
        <v>1</v>
      </c>
      <c r="BD17" s="31">
        <f t="shared" si="20"/>
        <v>1</v>
      </c>
      <c r="BE17" s="46">
        <f t="shared" si="21"/>
        <v>1</v>
      </c>
      <c r="BF17" s="31">
        <f xml:space="preserve"> IF( O3-D17&lt;0,-1,0)</f>
        <v>0</v>
      </c>
      <c r="BG17" s="31">
        <f xml:space="preserve"> IF(O3-D17&gt;17.9,C17+2,C17+1)</f>
        <v>6</v>
      </c>
      <c r="BH17" s="31">
        <f t="shared" si="22"/>
        <v>0</v>
      </c>
      <c r="BI17" s="31">
        <f t="shared" si="23"/>
        <v>0</v>
      </c>
      <c r="BJ17" s="46">
        <f t="shared" si="24"/>
        <v>0</v>
      </c>
    </row>
    <row r="18" spans="2:62" x14ac:dyDescent="0.25">
      <c r="B18" s="4" t="s">
        <v>1</v>
      </c>
      <c r="C18" s="4">
        <f>SUM(C9:C17)</f>
        <v>35</v>
      </c>
      <c r="D18" s="4"/>
      <c r="E18" s="2"/>
      <c r="F18" s="6">
        <f>SUM(F9:F17)</f>
        <v>74</v>
      </c>
      <c r="G18" s="6">
        <f>SUM(G9:G17)</f>
        <v>52</v>
      </c>
      <c r="H18" s="6">
        <f>SUM(H9:H17)</f>
        <v>54</v>
      </c>
      <c r="I18" s="6">
        <f>SUM(I9:I17)</f>
        <v>58</v>
      </c>
      <c r="J18" s="2"/>
      <c r="K18" s="541">
        <f>SUM(K9:K17)</f>
        <v>53</v>
      </c>
      <c r="L18" s="6">
        <f>SUM(L9:L17)</f>
        <v>55</v>
      </c>
      <c r="M18" s="6">
        <f>SUM(M9:M17)</f>
        <v>48</v>
      </c>
      <c r="N18" s="6">
        <f>SUM(N9:N17)</f>
        <v>50</v>
      </c>
      <c r="O18" s="6">
        <f>SUM(O9:O17)</f>
        <v>52</v>
      </c>
      <c r="P18" s="9"/>
      <c r="Q18" s="3" t="s">
        <v>8</v>
      </c>
      <c r="R18" s="3" t="s">
        <v>27</v>
      </c>
      <c r="S18" s="3"/>
      <c r="T18" s="122"/>
      <c r="U18" s="3" t="s">
        <v>8</v>
      </c>
      <c r="V18" s="15">
        <f>SUM(V9:V17)</f>
        <v>54</v>
      </c>
      <c r="W18" s="3" t="s">
        <v>8</v>
      </c>
      <c r="X18" s="3" t="s">
        <v>27</v>
      </c>
      <c r="Y18" s="3"/>
      <c r="Z18" s="3" t="s">
        <v>8</v>
      </c>
      <c r="AA18" s="15">
        <f>SUM(AA9:AA17)</f>
        <v>41</v>
      </c>
      <c r="AB18" s="3" t="s">
        <v>8</v>
      </c>
      <c r="AC18" s="3" t="s">
        <v>27</v>
      </c>
      <c r="AD18" s="3"/>
      <c r="AE18" s="3" t="s">
        <v>8</v>
      </c>
      <c r="AF18" s="15">
        <f>SUM(AF9:AF17)</f>
        <v>43</v>
      </c>
      <c r="AG18" s="3" t="s">
        <v>8</v>
      </c>
      <c r="AH18" s="3" t="s">
        <v>27</v>
      </c>
      <c r="AI18" s="3"/>
      <c r="AJ18" s="122"/>
      <c r="AK18" s="3" t="s">
        <v>8</v>
      </c>
      <c r="AL18" s="15">
        <f>SUM(AL9:AL17)</f>
        <v>44</v>
      </c>
      <c r="AM18" s="2"/>
      <c r="AN18" s="2"/>
      <c r="AO18" s="6" t="s">
        <v>8</v>
      </c>
      <c r="AP18" s="6" t="s">
        <v>8</v>
      </c>
      <c r="AQ18" s="6"/>
      <c r="AR18" s="122"/>
      <c r="AS18" s="122"/>
      <c r="AT18" s="6">
        <f>SUM(AT9:AT17)</f>
        <v>4</v>
      </c>
      <c r="AU18" s="47">
        <f>SUM(AU9:AU17)</f>
        <v>4</v>
      </c>
      <c r="AV18" s="6" t="s">
        <v>8</v>
      </c>
      <c r="AW18" s="6" t="s">
        <v>8</v>
      </c>
      <c r="AX18" s="6"/>
      <c r="AY18" s="6">
        <f>SUM(AY9:AY17)</f>
        <v>13</v>
      </c>
      <c r="AZ18" s="47">
        <f>SUM(AZ9:AZ17)</f>
        <v>13</v>
      </c>
      <c r="BA18" s="6" t="s">
        <v>8</v>
      </c>
      <c r="BB18" s="6" t="s">
        <v>8</v>
      </c>
      <c r="BC18" s="6"/>
      <c r="BD18" s="6">
        <f>SUM(BD9:BD17)</f>
        <v>10</v>
      </c>
      <c r="BE18" s="47">
        <f>SUM(BE9:BE17)</f>
        <v>10</v>
      </c>
      <c r="BF18" s="6" t="s">
        <v>8</v>
      </c>
      <c r="BG18" s="6" t="s">
        <v>8</v>
      </c>
      <c r="BH18" s="6"/>
      <c r="BI18" s="6">
        <f>SUM(BI9:BI17)</f>
        <v>12</v>
      </c>
      <c r="BJ18" s="47">
        <f>SUM(BJ9:BJ17)</f>
        <v>12</v>
      </c>
    </row>
    <row r="19" spans="2:62" x14ac:dyDescent="0.25">
      <c r="B19" s="29">
        <v>10</v>
      </c>
      <c r="C19" s="29">
        <f>'DAY 2 INPUT'!C16</f>
        <v>4</v>
      </c>
      <c r="D19" s="29">
        <f>'DAY 2 INPUT'!D16</f>
        <v>12</v>
      </c>
      <c r="E19" s="2"/>
      <c r="F19" s="99">
        <f>'DAY 2 INPUT'!F16</f>
        <v>5</v>
      </c>
      <c r="G19" s="99">
        <f>'DAY 2 INPUT'!G16</f>
        <v>7</v>
      </c>
      <c r="H19" s="99">
        <f>'DAY 2 INPUT'!H16</f>
        <v>4</v>
      </c>
      <c r="I19" s="99">
        <f>'DAY 2 INPUT'!I16</f>
        <v>6</v>
      </c>
      <c r="J19" s="2"/>
      <c r="K19" s="541">
        <f t="shared" ref="K19:K27" si="27">IF(F19-C19 &gt;2,C19+2,F19)</f>
        <v>5</v>
      </c>
      <c r="L19" s="31">
        <f t="shared" ref="L19:L21" si="28">K19</f>
        <v>5</v>
      </c>
      <c r="M19" s="31">
        <f t="shared" ref="M19:M27" si="29">IF(G19-C19 &gt;2,C19+2,G19)</f>
        <v>6</v>
      </c>
      <c r="N19" s="31">
        <f t="shared" ref="N19:N27" si="30">IF(H19-C19 &gt;2,C19+2,H19)</f>
        <v>4</v>
      </c>
      <c r="O19" s="31">
        <f t="shared" ref="O19:O27" si="31">IF(I19-C19 &gt;2,C19+2,I19)</f>
        <v>6</v>
      </c>
      <c r="P19" s="9"/>
      <c r="Q19" s="33">
        <f>IF(K3=D19,1,0)</f>
        <v>0</v>
      </c>
      <c r="R19" s="33">
        <f>IF(K3&gt;D19,1,0)</f>
        <v>1</v>
      </c>
      <c r="S19" s="33">
        <f>IF(K3&gt;D19+17.9,1,0)</f>
        <v>1</v>
      </c>
      <c r="T19" s="123">
        <f>IF(K3&gt;D19+35.9,1,0)</f>
        <v>0</v>
      </c>
      <c r="U19" s="33">
        <f t="shared" ref="U19:U27" si="32">SUM(Q19:T19)+C19</f>
        <v>6</v>
      </c>
      <c r="V19" s="159">
        <f t="shared" ref="V19:V27" si="33">(F19-U19)+C19</f>
        <v>3</v>
      </c>
      <c r="W19" s="33">
        <f>IF(M3=D19,1,0)</f>
        <v>0</v>
      </c>
      <c r="X19" s="33">
        <f>IF(M3&gt;D19,1,0)</f>
        <v>1</v>
      </c>
      <c r="Y19" s="33">
        <f>IF(M3&gt;D19+17.9,1,0)</f>
        <v>0</v>
      </c>
      <c r="Z19" s="33">
        <f t="shared" ref="Z19:Z27" si="34">SUM(W19:Y19)+C19</f>
        <v>5</v>
      </c>
      <c r="AA19" s="159">
        <f t="shared" ref="AA19:AA27" si="35">(G19-Z19)+C19</f>
        <v>6</v>
      </c>
      <c r="AB19" s="33">
        <f>IF(N3=D19,1,0)</f>
        <v>0</v>
      </c>
      <c r="AC19" s="33">
        <f>IF(N3&gt;D19,1,0)</f>
        <v>1</v>
      </c>
      <c r="AD19" s="33">
        <f>IF(N3&gt;D19+17.9,1,0)</f>
        <v>0</v>
      </c>
      <c r="AE19" s="33">
        <f t="shared" ref="AE19:AE27" si="36">SUM(AB19:AD19)+C19</f>
        <v>5</v>
      </c>
      <c r="AF19" s="159">
        <f t="shared" ref="AF19:AF27" si="37">(H19-AE19)+C19</f>
        <v>3</v>
      </c>
      <c r="AG19" s="33">
        <f>IF(O3=D19,1,0)</f>
        <v>0</v>
      </c>
      <c r="AH19" s="33">
        <f>IF(O3&gt;D19,1,0)</f>
        <v>1</v>
      </c>
      <c r="AI19" s="33">
        <f>IF(O3&gt;D19+17.9,1,0)</f>
        <v>0</v>
      </c>
      <c r="AJ19" s="123">
        <f>IF(O3&gt;D19+35.9,1,0)</f>
        <v>0</v>
      </c>
      <c r="AK19" s="33">
        <f t="shared" ref="AK19:AK27" si="38">SUM(AG19:AJ19)+C19</f>
        <v>5</v>
      </c>
      <c r="AL19" s="159">
        <f t="shared" ref="AL19:AL27" si="39">(I19-AK19)+C19</f>
        <v>5</v>
      </c>
      <c r="AM19" s="2"/>
      <c r="AN19" s="2"/>
      <c r="AO19" s="31">
        <f xml:space="preserve"> IF( K3-D19&lt;0,-1,0)</f>
        <v>0</v>
      </c>
      <c r="AP19" s="31">
        <f xml:space="preserve"> IF(K3-D19&gt;17.9,C19+2,C19+1)</f>
        <v>6</v>
      </c>
      <c r="AQ19" s="31">
        <f t="shared" ref="AQ19:AQ27" si="40">(AP19+2)-F19</f>
        <v>3</v>
      </c>
      <c r="AR19" s="123">
        <f>IF(D19&lt;3,1,0)</f>
        <v>0</v>
      </c>
      <c r="AS19" s="123">
        <f t="shared" ref="AS19:AS27" si="41">IF(AQ19+AR19&gt;0,AQ19+AR19,0)</f>
        <v>3</v>
      </c>
      <c r="AT19" s="31">
        <f t="shared" ref="AT19:AT27" si="42" xml:space="preserve"> IF(AS19&lt;0, 0, AS19+AO19)</f>
        <v>3</v>
      </c>
      <c r="AU19" s="46">
        <f t="shared" ref="AU19:AU27" si="43">IF(AT19&lt;0,0,AT19)</f>
        <v>3</v>
      </c>
      <c r="AV19" s="31">
        <f xml:space="preserve"> IF( M3-D19&lt;0,-1,0)</f>
        <v>0</v>
      </c>
      <c r="AW19" s="31">
        <f xml:space="preserve"> IF(M3-D19&gt;17.9,C19+2,C19+1)</f>
        <v>5</v>
      </c>
      <c r="AX19" s="31">
        <f t="shared" ref="AX19:AX27" si="44">(AW19+2)-G19</f>
        <v>0</v>
      </c>
      <c r="AY19" s="31">
        <f t="shared" ref="AY19:AY27" si="45" xml:space="preserve"> IF(AX19&lt;0, 0, AX19+AV19)</f>
        <v>0</v>
      </c>
      <c r="AZ19" s="46">
        <f t="shared" ref="AZ19:AZ27" si="46">IF(AY19&lt;0,0,AY19)</f>
        <v>0</v>
      </c>
      <c r="BA19" s="31">
        <f xml:space="preserve"> IF( N3-D19&lt;0,-1,0)</f>
        <v>0</v>
      </c>
      <c r="BB19" s="31">
        <f xml:space="preserve"> IF(N3-D19&gt;17.9,C19+2,C19+1)</f>
        <v>5</v>
      </c>
      <c r="BC19" s="31">
        <f t="shared" ref="BC19:BC27" si="47">(BB19+2)-H19</f>
        <v>3</v>
      </c>
      <c r="BD19" s="31">
        <f t="shared" ref="BD19:BD27" si="48">IF(BC19&lt;0,0,BC19+BA19)</f>
        <v>3</v>
      </c>
      <c r="BE19" s="46">
        <f t="shared" ref="BE19:BE27" si="49">IF(BD19&lt;0,0,BD19)</f>
        <v>3</v>
      </c>
      <c r="BF19" s="31">
        <f xml:space="preserve"> IF( O3-D19&lt;0,-1,0)</f>
        <v>0</v>
      </c>
      <c r="BG19" s="31">
        <f xml:space="preserve"> IF(O3-D19&gt;17.9,C19+2,C19+1)</f>
        <v>5</v>
      </c>
      <c r="BH19" s="31">
        <f t="shared" ref="BH19:BH27" si="50">(BG19+2)-I19</f>
        <v>1</v>
      </c>
      <c r="BI19" s="31">
        <f t="shared" ref="BI19:BI27" si="51">IF(BH19&lt;0,0,BH19+BF19)</f>
        <v>1</v>
      </c>
      <c r="BJ19" s="46">
        <f t="shared" ref="BJ19:BJ27" si="52">IF(BI19&lt;0,0,BI19)</f>
        <v>1</v>
      </c>
    </row>
    <row r="20" spans="2:62" x14ac:dyDescent="0.25">
      <c r="B20" s="4">
        <v>11</v>
      </c>
      <c r="C20" s="118">
        <f>'DAY 2 INPUT'!C17</f>
        <v>5</v>
      </c>
      <c r="D20" s="118">
        <f>'DAY 2 INPUT'!D17</f>
        <v>8</v>
      </c>
      <c r="E20" s="74"/>
      <c r="F20" s="120">
        <f>'DAY 2 INPUT'!F17</f>
        <v>8</v>
      </c>
      <c r="G20" s="120">
        <f>'DAY 2 INPUT'!G17</f>
        <v>6</v>
      </c>
      <c r="H20" s="120">
        <f>'DAY 2 INPUT'!H17</f>
        <v>9</v>
      </c>
      <c r="I20" s="120">
        <f>'DAY 2 INPUT'!I17</f>
        <v>7</v>
      </c>
      <c r="J20" s="74"/>
      <c r="K20" s="541">
        <f t="shared" si="27"/>
        <v>7</v>
      </c>
      <c r="L20" s="31">
        <f t="shared" si="28"/>
        <v>7</v>
      </c>
      <c r="M20" s="72">
        <f t="shared" si="29"/>
        <v>6</v>
      </c>
      <c r="N20" s="72">
        <f t="shared" si="30"/>
        <v>7</v>
      </c>
      <c r="O20" s="72">
        <f t="shared" si="31"/>
        <v>7</v>
      </c>
      <c r="P20" s="154"/>
      <c r="Q20" s="155">
        <f>IF(K3=D20,1,0)</f>
        <v>0</v>
      </c>
      <c r="R20" s="155">
        <f>IF(K3&gt;D20,1,0)</f>
        <v>1</v>
      </c>
      <c r="S20" s="155">
        <f>IF(K3&gt;D20+17.9,1,0)</f>
        <v>1</v>
      </c>
      <c r="T20" s="156">
        <f>IF(K3&gt;D20+35.9,1,0)</f>
        <v>0</v>
      </c>
      <c r="U20" s="155">
        <f t="shared" si="32"/>
        <v>7</v>
      </c>
      <c r="V20" s="157">
        <f t="shared" si="33"/>
        <v>6</v>
      </c>
      <c r="W20" s="155">
        <f>IF(M3=D20,1,0)</f>
        <v>0</v>
      </c>
      <c r="X20" s="155">
        <f>IF(M3&gt;D20,1,0)</f>
        <v>1</v>
      </c>
      <c r="Y20" s="155">
        <f>IF(M3&gt;D20+17.9,1,0)</f>
        <v>0</v>
      </c>
      <c r="Z20" s="155">
        <f t="shared" si="34"/>
        <v>6</v>
      </c>
      <c r="AA20" s="157">
        <f t="shared" si="35"/>
        <v>5</v>
      </c>
      <c r="AB20" s="155">
        <f>IF(N3=D20,1,0)</f>
        <v>0</v>
      </c>
      <c r="AC20" s="155">
        <f>IF(N3&gt;D20,1,0)</f>
        <v>1</v>
      </c>
      <c r="AD20" s="155">
        <f>IF(N3&gt;D20+17.9,1,0)</f>
        <v>0</v>
      </c>
      <c r="AE20" s="155">
        <f t="shared" si="36"/>
        <v>6</v>
      </c>
      <c r="AF20" s="157">
        <f t="shared" si="37"/>
        <v>8</v>
      </c>
      <c r="AG20" s="155">
        <f>IF(O3=D20,1,0)</f>
        <v>0</v>
      </c>
      <c r="AH20" s="155">
        <f>IF(O3&gt;D20,1,0)</f>
        <v>1</v>
      </c>
      <c r="AI20" s="155">
        <f>IF(O3&gt;D20+17.9,1,0)</f>
        <v>1</v>
      </c>
      <c r="AJ20" s="156">
        <f>IF(O3&gt;D20+35.9,1,0)</f>
        <v>0</v>
      </c>
      <c r="AK20" s="155">
        <f t="shared" si="38"/>
        <v>7</v>
      </c>
      <c r="AL20" s="157">
        <f t="shared" si="39"/>
        <v>5</v>
      </c>
      <c r="AM20" s="74"/>
      <c r="AN20" s="74"/>
      <c r="AO20" s="72">
        <f xml:space="preserve"> IF( K3-D20&lt;0,-1,0)</f>
        <v>0</v>
      </c>
      <c r="AP20" s="72">
        <f xml:space="preserve"> IF(K3-D20&gt;17.9,C20+2,C20+1)</f>
        <v>7</v>
      </c>
      <c r="AQ20" s="72">
        <f t="shared" si="40"/>
        <v>1</v>
      </c>
      <c r="AR20" s="156">
        <f>IF(D20&lt;3,1,0)</f>
        <v>0</v>
      </c>
      <c r="AS20" s="156">
        <f t="shared" si="41"/>
        <v>1</v>
      </c>
      <c r="AT20" s="72">
        <f t="shared" si="42"/>
        <v>1</v>
      </c>
      <c r="AU20" s="158">
        <f t="shared" si="43"/>
        <v>1</v>
      </c>
      <c r="AV20" s="72">
        <f xml:space="preserve"> IF( M3-D20&lt;0,-1,0)</f>
        <v>0</v>
      </c>
      <c r="AW20" s="72">
        <f xml:space="preserve"> IF(M3-D20&gt;17.9,C20+2,C20+1)</f>
        <v>6</v>
      </c>
      <c r="AX20" s="72">
        <f t="shared" si="44"/>
        <v>2</v>
      </c>
      <c r="AY20" s="72">
        <f t="shared" si="45"/>
        <v>2</v>
      </c>
      <c r="AZ20" s="158">
        <f t="shared" si="46"/>
        <v>2</v>
      </c>
      <c r="BA20" s="72">
        <f xml:space="preserve"> IF( N3-D20&lt;0,-1,0)</f>
        <v>0</v>
      </c>
      <c r="BB20" s="72">
        <f xml:space="preserve"> IF(N3-D20&gt;17.9,C20+2,C20+1)</f>
        <v>6</v>
      </c>
      <c r="BC20" s="72">
        <f t="shared" si="47"/>
        <v>-1</v>
      </c>
      <c r="BD20" s="72">
        <f t="shared" si="48"/>
        <v>0</v>
      </c>
      <c r="BE20" s="158">
        <f t="shared" si="49"/>
        <v>0</v>
      </c>
      <c r="BF20" s="72">
        <f xml:space="preserve"> IF( O3-D20&lt;0,-1,0)</f>
        <v>0</v>
      </c>
      <c r="BG20" s="72">
        <f xml:space="preserve"> IF(O3-D20&gt;17.9,C20+2,C20+1)</f>
        <v>7</v>
      </c>
      <c r="BH20" s="72">
        <f t="shared" si="50"/>
        <v>2</v>
      </c>
      <c r="BI20" s="72">
        <f t="shared" si="51"/>
        <v>2</v>
      </c>
      <c r="BJ20" s="158">
        <f t="shared" si="52"/>
        <v>2</v>
      </c>
    </row>
    <row r="21" spans="2:62" x14ac:dyDescent="0.25">
      <c r="B21" s="29">
        <v>12</v>
      </c>
      <c r="C21" s="29">
        <f>'DAY 2 INPUT'!C18</f>
        <v>3</v>
      </c>
      <c r="D21" s="29">
        <f>'DAY 2 INPUT'!D18</f>
        <v>18</v>
      </c>
      <c r="E21" s="2"/>
      <c r="F21" s="99">
        <f>'DAY 2 INPUT'!F18</f>
        <v>5</v>
      </c>
      <c r="G21" s="99">
        <f>'DAY 2 INPUT'!G18</f>
        <v>4</v>
      </c>
      <c r="H21" s="99">
        <f>'DAY 2 INPUT'!H18</f>
        <v>5</v>
      </c>
      <c r="I21" s="99">
        <f>'DAY 2 INPUT'!I18</f>
        <v>5</v>
      </c>
      <c r="J21" s="2"/>
      <c r="K21" s="541">
        <f t="shared" si="27"/>
        <v>5</v>
      </c>
      <c r="L21" s="31">
        <f t="shared" si="28"/>
        <v>5</v>
      </c>
      <c r="M21" s="31">
        <f t="shared" si="29"/>
        <v>4</v>
      </c>
      <c r="N21" s="31">
        <f t="shared" si="30"/>
        <v>5</v>
      </c>
      <c r="O21" s="31">
        <f t="shared" si="31"/>
        <v>5</v>
      </c>
      <c r="P21" s="9"/>
      <c r="Q21" s="33">
        <f>IF(K3=D21,1,0)</f>
        <v>0</v>
      </c>
      <c r="R21" s="33">
        <f>IF(K3&gt;D21,1,0)</f>
        <v>1</v>
      </c>
      <c r="S21" s="33">
        <f>IF(K3&gt;D21+17.9,1,0)</f>
        <v>1</v>
      </c>
      <c r="T21" s="123">
        <f>IF(K3&gt;D21+35.9,1,0)</f>
        <v>0</v>
      </c>
      <c r="U21" s="33">
        <f t="shared" si="32"/>
        <v>5</v>
      </c>
      <c r="V21" s="159">
        <f t="shared" si="33"/>
        <v>3</v>
      </c>
      <c r="W21" s="33">
        <f>IF(M3=D21,1,0)</f>
        <v>0</v>
      </c>
      <c r="X21" s="33">
        <f>IF(M3&gt;D21,1,0)</f>
        <v>1</v>
      </c>
      <c r="Y21" s="33">
        <f>IF(M3&gt;D21+17.9,1,0)</f>
        <v>0</v>
      </c>
      <c r="Z21" s="33">
        <f t="shared" si="34"/>
        <v>4</v>
      </c>
      <c r="AA21" s="159">
        <f t="shared" si="35"/>
        <v>3</v>
      </c>
      <c r="AB21" s="33">
        <f>IF(N3=D21,1,0)</f>
        <v>0</v>
      </c>
      <c r="AC21" s="33">
        <f>IF(N3&gt;D21,1,0)</f>
        <v>1</v>
      </c>
      <c r="AD21" s="33">
        <f>IF(N3&gt;D21+17.9,1,0)</f>
        <v>0</v>
      </c>
      <c r="AE21" s="33">
        <f t="shared" si="36"/>
        <v>4</v>
      </c>
      <c r="AF21" s="159">
        <f t="shared" si="37"/>
        <v>4</v>
      </c>
      <c r="AG21" s="33">
        <f>IF(O3=D21,1,0)</f>
        <v>0</v>
      </c>
      <c r="AH21" s="33">
        <f>IF(O3&gt;D21,1,0)</f>
        <v>1</v>
      </c>
      <c r="AI21" s="33">
        <f>IF(O3&gt;D21+17.9,1,0)</f>
        <v>0</v>
      </c>
      <c r="AJ21" s="123">
        <f>IF(O3&gt;D21+35.9,1,0)</f>
        <v>0</v>
      </c>
      <c r="AK21" s="33">
        <f t="shared" si="38"/>
        <v>4</v>
      </c>
      <c r="AL21" s="159">
        <f t="shared" si="39"/>
        <v>4</v>
      </c>
      <c r="AM21" s="2"/>
      <c r="AN21" s="2"/>
      <c r="AO21" s="31">
        <f xml:space="preserve"> IF( K3-D21&lt;0,-1,0)</f>
        <v>0</v>
      </c>
      <c r="AP21" s="31">
        <f xml:space="preserve"> IF(K3-D21&gt;17.9,C21+2,C21+1)</f>
        <v>5</v>
      </c>
      <c r="AQ21" s="31">
        <f t="shared" si="40"/>
        <v>2</v>
      </c>
      <c r="AR21" s="123">
        <f>IF(D21&lt;3,1,0)</f>
        <v>0</v>
      </c>
      <c r="AS21" s="123">
        <f t="shared" si="41"/>
        <v>2</v>
      </c>
      <c r="AT21" s="31">
        <f t="shared" si="42"/>
        <v>2</v>
      </c>
      <c r="AU21" s="46">
        <f t="shared" si="43"/>
        <v>2</v>
      </c>
      <c r="AV21" s="31">
        <f xml:space="preserve"> IF( M3-D21&lt;0,-1,0)</f>
        <v>0</v>
      </c>
      <c r="AW21" s="31">
        <f xml:space="preserve"> IF(M3-D21&gt;17.9,C21+2,C21+1)</f>
        <v>4</v>
      </c>
      <c r="AX21" s="31">
        <f t="shared" si="44"/>
        <v>2</v>
      </c>
      <c r="AY21" s="31">
        <f t="shared" si="45"/>
        <v>2</v>
      </c>
      <c r="AZ21" s="46">
        <f t="shared" si="46"/>
        <v>2</v>
      </c>
      <c r="BA21" s="31">
        <f xml:space="preserve"> IF( N3-D21&lt;0,-1,0)</f>
        <v>0</v>
      </c>
      <c r="BB21" s="31">
        <f xml:space="preserve"> IF(N3-D21&gt;17.9,C21+2,C21+1)</f>
        <v>4</v>
      </c>
      <c r="BC21" s="31">
        <f t="shared" si="47"/>
        <v>1</v>
      </c>
      <c r="BD21" s="31">
        <f t="shared" si="48"/>
        <v>1</v>
      </c>
      <c r="BE21" s="46">
        <f t="shared" si="49"/>
        <v>1</v>
      </c>
      <c r="BF21" s="31">
        <f xml:space="preserve"> IF( O3-D21&lt;0,-1,0)</f>
        <v>0</v>
      </c>
      <c r="BG21" s="31">
        <f xml:space="preserve"> IF(O3-D21&gt;17.9,C21+2,C21+1)</f>
        <v>4</v>
      </c>
      <c r="BH21" s="31">
        <f t="shared" si="50"/>
        <v>1</v>
      </c>
      <c r="BI21" s="31">
        <f t="shared" si="51"/>
        <v>1</v>
      </c>
      <c r="BJ21" s="46">
        <f t="shared" si="52"/>
        <v>1</v>
      </c>
    </row>
    <row r="22" spans="2:62" x14ac:dyDescent="0.25">
      <c r="B22" s="14">
        <v>13</v>
      </c>
      <c r="C22" s="118">
        <f>'DAY 2 INPUT'!C19</f>
        <v>4</v>
      </c>
      <c r="D22" s="118">
        <f>'DAY 2 INPUT'!D19</f>
        <v>4</v>
      </c>
      <c r="E22" s="121"/>
      <c r="F22" s="120">
        <f>'DAY 2 INPUT'!F19</f>
        <v>9</v>
      </c>
      <c r="G22" s="120">
        <f>'DAY 2 INPUT'!G19</f>
        <v>6</v>
      </c>
      <c r="H22" s="120">
        <f>'DAY 2 INPUT'!H19</f>
        <v>5</v>
      </c>
      <c r="I22" s="120">
        <f>'DAY 2 INPUT'!I19</f>
        <v>6</v>
      </c>
      <c r="J22" s="74"/>
      <c r="K22" s="541">
        <f t="shared" si="27"/>
        <v>6</v>
      </c>
      <c r="L22" s="31">
        <f>IF(F22&lt;7,F22,7)</f>
        <v>7</v>
      </c>
      <c r="M22" s="72">
        <f t="shared" si="29"/>
        <v>6</v>
      </c>
      <c r="N22" s="72">
        <f t="shared" si="30"/>
        <v>5</v>
      </c>
      <c r="O22" s="72">
        <f t="shared" si="31"/>
        <v>6</v>
      </c>
      <c r="P22" s="154"/>
      <c r="Q22" s="155">
        <f>IF(K3=D22,1,0)</f>
        <v>0</v>
      </c>
      <c r="R22" s="155">
        <f>IF(K3&gt;D22,1,0)</f>
        <v>1</v>
      </c>
      <c r="S22" s="155">
        <f>IF(K3&gt;D22+17.9,1,0)</f>
        <v>1</v>
      </c>
      <c r="T22" s="156">
        <f>IF(K3&gt;D22+35.9,1,0)</f>
        <v>1</v>
      </c>
      <c r="U22" s="155">
        <f t="shared" si="32"/>
        <v>7</v>
      </c>
      <c r="V22" s="157">
        <f t="shared" si="33"/>
        <v>6</v>
      </c>
      <c r="W22" s="155">
        <f>IF(M3=D22,1,0)</f>
        <v>0</v>
      </c>
      <c r="X22" s="155">
        <f>IF(M3&gt;D22,1,0)</f>
        <v>1</v>
      </c>
      <c r="Y22" s="155">
        <f>IF(M3&gt;D22+17.9,1,0)</f>
        <v>1</v>
      </c>
      <c r="Z22" s="155">
        <f t="shared" si="34"/>
        <v>6</v>
      </c>
      <c r="AA22" s="157">
        <f t="shared" si="35"/>
        <v>4</v>
      </c>
      <c r="AB22" s="155">
        <f>IF(N3=D22,1,0)</f>
        <v>0</v>
      </c>
      <c r="AC22" s="155">
        <f>IF(N3&gt;D22,1,0)</f>
        <v>1</v>
      </c>
      <c r="AD22" s="155">
        <f>IF(N3&gt;D22+17.9,1,0)</f>
        <v>1</v>
      </c>
      <c r="AE22" s="155">
        <f t="shared" si="36"/>
        <v>6</v>
      </c>
      <c r="AF22" s="157">
        <f t="shared" si="37"/>
        <v>3</v>
      </c>
      <c r="AG22" s="155">
        <f>IF(O3=D22,1,0)</f>
        <v>0</v>
      </c>
      <c r="AH22" s="155">
        <f>IF(O3&gt;D22,1,0)</f>
        <v>1</v>
      </c>
      <c r="AI22" s="155">
        <f>IF(O3&gt;D22+17.9,1,0)</f>
        <v>1</v>
      </c>
      <c r="AJ22" s="156">
        <f>IF(O3&gt;D22+35.9,1,0)</f>
        <v>0</v>
      </c>
      <c r="AK22" s="155">
        <f t="shared" si="38"/>
        <v>6</v>
      </c>
      <c r="AL22" s="157">
        <f t="shared" si="39"/>
        <v>4</v>
      </c>
      <c r="AM22" s="74"/>
      <c r="AN22" s="74"/>
      <c r="AO22" s="72">
        <f xml:space="preserve"> IF( K3-D22&lt;0,-1,0)</f>
        <v>0</v>
      </c>
      <c r="AP22" s="72">
        <f xml:space="preserve"> IF(K3-D22&gt;17.9,C22+2,C22+1)</f>
        <v>6</v>
      </c>
      <c r="AQ22" s="72">
        <f t="shared" si="40"/>
        <v>-1</v>
      </c>
      <c r="AR22" s="156">
        <f>IF(D22&lt;5,1,0)</f>
        <v>1</v>
      </c>
      <c r="AS22" s="156">
        <f t="shared" si="41"/>
        <v>0</v>
      </c>
      <c r="AT22" s="72">
        <f t="shared" si="42"/>
        <v>0</v>
      </c>
      <c r="AU22" s="158">
        <f t="shared" si="43"/>
        <v>0</v>
      </c>
      <c r="AV22" s="72">
        <f xml:space="preserve"> IF( M3-D22&lt;0,-1,0)</f>
        <v>0</v>
      </c>
      <c r="AW22" s="72">
        <f xml:space="preserve"> IF(M3-D22&gt;17.9,C22+2,C22+1)</f>
        <v>6</v>
      </c>
      <c r="AX22" s="72">
        <f t="shared" si="44"/>
        <v>2</v>
      </c>
      <c r="AY22" s="72">
        <f t="shared" si="45"/>
        <v>2</v>
      </c>
      <c r="AZ22" s="158">
        <f t="shared" si="46"/>
        <v>2</v>
      </c>
      <c r="BA22" s="72">
        <f xml:space="preserve"> IF( N3-D22&lt;0,-1,0)</f>
        <v>0</v>
      </c>
      <c r="BB22" s="72">
        <f xml:space="preserve"> IF(N3-D22&gt;17.9,C22+2,C22+1)</f>
        <v>6</v>
      </c>
      <c r="BC22" s="72">
        <f t="shared" si="47"/>
        <v>3</v>
      </c>
      <c r="BD22" s="72">
        <f t="shared" si="48"/>
        <v>3</v>
      </c>
      <c r="BE22" s="158">
        <f t="shared" si="49"/>
        <v>3</v>
      </c>
      <c r="BF22" s="72">
        <f xml:space="preserve"> IF( O3-D22&lt;0,-1,0)</f>
        <v>0</v>
      </c>
      <c r="BG22" s="72">
        <f xml:space="preserve"> IF(O3-D22&gt;17.9,C22+2,C22+1)</f>
        <v>6</v>
      </c>
      <c r="BH22" s="72">
        <f t="shared" si="50"/>
        <v>2</v>
      </c>
      <c r="BI22" s="72">
        <f t="shared" si="51"/>
        <v>2</v>
      </c>
      <c r="BJ22" s="158">
        <f t="shared" si="52"/>
        <v>2</v>
      </c>
    </row>
    <row r="23" spans="2:62" x14ac:dyDescent="0.25">
      <c r="B23" s="29">
        <v>14</v>
      </c>
      <c r="C23" s="29">
        <f>'DAY 2 INPUT'!C20</f>
        <v>4</v>
      </c>
      <c r="D23" s="29">
        <f>'DAY 2 INPUT'!D20</f>
        <v>2</v>
      </c>
      <c r="E23" s="2"/>
      <c r="F23" s="99">
        <f>'DAY 2 INPUT'!F20</f>
        <v>9</v>
      </c>
      <c r="G23" s="99">
        <f>'DAY 2 INPUT'!G20</f>
        <v>6</v>
      </c>
      <c r="H23" s="99">
        <f>'DAY 2 INPUT'!H20</f>
        <v>7</v>
      </c>
      <c r="I23" s="99">
        <f>'DAY 2 INPUT'!I20</f>
        <v>8</v>
      </c>
      <c r="J23" s="2"/>
      <c r="K23" s="541">
        <f t="shared" si="27"/>
        <v>6</v>
      </c>
      <c r="L23" s="31">
        <f>IF(F23&lt;7,F23,7)</f>
        <v>7</v>
      </c>
      <c r="M23" s="31">
        <f t="shared" si="29"/>
        <v>6</v>
      </c>
      <c r="N23" s="31">
        <f t="shared" si="30"/>
        <v>6</v>
      </c>
      <c r="O23" s="31">
        <f t="shared" si="31"/>
        <v>6</v>
      </c>
      <c r="P23" s="9"/>
      <c r="Q23" s="33">
        <f>IF(K3=D23,1,0)</f>
        <v>0</v>
      </c>
      <c r="R23" s="33">
        <f>IF(K3&gt;D23,1,0)</f>
        <v>1</v>
      </c>
      <c r="S23" s="33">
        <f>IF(K3&gt;D23+17.9,1,0)</f>
        <v>1</v>
      </c>
      <c r="T23" s="123">
        <f>IF(K3&gt;D23+35.9,1,0)</f>
        <v>1</v>
      </c>
      <c r="U23" s="33">
        <f t="shared" si="32"/>
        <v>7</v>
      </c>
      <c r="V23" s="159">
        <f t="shared" si="33"/>
        <v>6</v>
      </c>
      <c r="W23" s="33">
        <f>IF(M3=D23,1,0)</f>
        <v>0</v>
      </c>
      <c r="X23" s="33">
        <f>IF(M3&gt;D23,1,0)</f>
        <v>1</v>
      </c>
      <c r="Y23" s="33">
        <f>IF(M3&gt;D23+17.9,1,0)</f>
        <v>1</v>
      </c>
      <c r="Z23" s="33">
        <f t="shared" si="34"/>
        <v>6</v>
      </c>
      <c r="AA23" s="159">
        <f t="shared" si="35"/>
        <v>4</v>
      </c>
      <c r="AB23" s="33">
        <f>IF(N3=D23,1,0)</f>
        <v>0</v>
      </c>
      <c r="AC23" s="33">
        <f>IF(N3&gt;D23,1,0)</f>
        <v>1</v>
      </c>
      <c r="AD23" s="33">
        <f>IF(N3&gt;D23+17.9,1,0)</f>
        <v>1</v>
      </c>
      <c r="AE23" s="33">
        <f t="shared" si="36"/>
        <v>6</v>
      </c>
      <c r="AF23" s="159">
        <f t="shared" si="37"/>
        <v>5</v>
      </c>
      <c r="AG23" s="33">
        <f>IF(O3=D23,1,0)</f>
        <v>0</v>
      </c>
      <c r="AH23" s="33">
        <f>IF(O3&gt;D23,1,0)</f>
        <v>1</v>
      </c>
      <c r="AI23" s="33">
        <f>IF(O3&gt;D23+17.9,1,0)</f>
        <v>1</v>
      </c>
      <c r="AJ23" s="123">
        <f>IF(O3&gt;D23+35.9,1,0)</f>
        <v>0</v>
      </c>
      <c r="AK23" s="33">
        <f t="shared" si="38"/>
        <v>6</v>
      </c>
      <c r="AL23" s="159">
        <f t="shared" si="39"/>
        <v>6</v>
      </c>
      <c r="AM23" s="2"/>
      <c r="AN23" s="2"/>
      <c r="AO23" s="31">
        <f xml:space="preserve"> IF( K3-D23&lt;0,-1,0)</f>
        <v>0</v>
      </c>
      <c r="AP23" s="31">
        <f xml:space="preserve"> IF(K3-D23&gt;17.9,C23+2,C23+1)</f>
        <v>6</v>
      </c>
      <c r="AQ23" s="31">
        <f t="shared" si="40"/>
        <v>-1</v>
      </c>
      <c r="AR23" s="123">
        <f>IF(D23&lt;5,1,0)</f>
        <v>1</v>
      </c>
      <c r="AS23" s="123">
        <f t="shared" si="41"/>
        <v>0</v>
      </c>
      <c r="AT23" s="31">
        <f t="shared" si="42"/>
        <v>0</v>
      </c>
      <c r="AU23" s="46">
        <f t="shared" si="43"/>
        <v>0</v>
      </c>
      <c r="AV23" s="31">
        <f xml:space="preserve"> IF( M3-D23&lt;0,-1,0)</f>
        <v>0</v>
      </c>
      <c r="AW23" s="31">
        <f xml:space="preserve"> IF(M3-D23&gt;17.9,C23+2,C23+1)</f>
        <v>6</v>
      </c>
      <c r="AX23" s="31">
        <f t="shared" si="44"/>
        <v>2</v>
      </c>
      <c r="AY23" s="31">
        <f t="shared" si="45"/>
        <v>2</v>
      </c>
      <c r="AZ23" s="46">
        <f t="shared" si="46"/>
        <v>2</v>
      </c>
      <c r="BA23" s="31">
        <f xml:space="preserve"> IF( N3-D23&lt;0,-1,0)</f>
        <v>0</v>
      </c>
      <c r="BB23" s="31">
        <f xml:space="preserve"> IF(N3-D23&gt;17.9,C23+2,C23+1)</f>
        <v>6</v>
      </c>
      <c r="BC23" s="31">
        <f t="shared" si="47"/>
        <v>1</v>
      </c>
      <c r="BD23" s="31">
        <f t="shared" si="48"/>
        <v>1</v>
      </c>
      <c r="BE23" s="46">
        <f t="shared" si="49"/>
        <v>1</v>
      </c>
      <c r="BF23" s="31">
        <f xml:space="preserve"> IF( O3-D23&lt;0,-1,0)</f>
        <v>0</v>
      </c>
      <c r="BG23" s="31">
        <f xml:space="preserve"> IF(O3-D23&gt;17.9,C23+2,C23+1)</f>
        <v>6</v>
      </c>
      <c r="BH23" s="31">
        <f t="shared" si="50"/>
        <v>0</v>
      </c>
      <c r="BI23" s="31">
        <f t="shared" si="51"/>
        <v>0</v>
      </c>
      <c r="BJ23" s="46">
        <f t="shared" si="52"/>
        <v>0</v>
      </c>
    </row>
    <row r="24" spans="2:62" x14ac:dyDescent="0.25">
      <c r="B24" s="118">
        <v>15</v>
      </c>
      <c r="C24" s="118">
        <f>'DAY 2 INPUT'!C21</f>
        <v>5</v>
      </c>
      <c r="D24" s="118">
        <f>'DAY 2 INPUT'!D21</f>
        <v>14</v>
      </c>
      <c r="E24" s="74"/>
      <c r="F24" s="120">
        <f>'DAY 2 INPUT'!F21</f>
        <v>9</v>
      </c>
      <c r="G24" s="120">
        <f>'DAY 2 INPUT'!G21</f>
        <v>10</v>
      </c>
      <c r="H24" s="120">
        <f>'DAY 2 INPUT'!H21</f>
        <v>7</v>
      </c>
      <c r="I24" s="120">
        <f>'DAY 2 INPUT'!I21</f>
        <v>12</v>
      </c>
      <c r="J24" s="74"/>
      <c r="K24" s="541">
        <f t="shared" si="27"/>
        <v>7</v>
      </c>
      <c r="L24" s="31">
        <f t="shared" ref="L24:L27" si="53">K24</f>
        <v>7</v>
      </c>
      <c r="M24" s="72">
        <f t="shared" si="29"/>
        <v>7</v>
      </c>
      <c r="N24" s="72">
        <f t="shared" si="30"/>
        <v>7</v>
      </c>
      <c r="O24" s="72">
        <f t="shared" si="31"/>
        <v>7</v>
      </c>
      <c r="P24" s="154"/>
      <c r="Q24" s="155">
        <f>IF(K3=D24,1,0)</f>
        <v>0</v>
      </c>
      <c r="R24" s="155">
        <f>IF(K3&gt;D24,1,0)</f>
        <v>1</v>
      </c>
      <c r="S24" s="155">
        <f>IF(K3&gt;D24+17.9,1,0)</f>
        <v>1</v>
      </c>
      <c r="T24" s="156">
        <f>IF(K3&gt;D24+35.9,1,0)</f>
        <v>0</v>
      </c>
      <c r="U24" s="155">
        <f t="shared" si="32"/>
        <v>7</v>
      </c>
      <c r="V24" s="157">
        <f t="shared" si="33"/>
        <v>7</v>
      </c>
      <c r="W24" s="155">
        <f>IF(M3=D24,1,0)</f>
        <v>0</v>
      </c>
      <c r="X24" s="155">
        <f>IF(M3&gt;D24,1,0)</f>
        <v>1</v>
      </c>
      <c r="Y24" s="155">
        <f>IF(M3&gt;D24+17.9,1,0)</f>
        <v>0</v>
      </c>
      <c r="Z24" s="155">
        <f t="shared" si="34"/>
        <v>6</v>
      </c>
      <c r="AA24" s="157">
        <f t="shared" si="35"/>
        <v>9</v>
      </c>
      <c r="AB24" s="155">
        <f>IF(N3=D24,1,0)</f>
        <v>0</v>
      </c>
      <c r="AC24" s="155">
        <f>IF(N3&gt;D24,1,0)</f>
        <v>1</v>
      </c>
      <c r="AD24" s="155">
        <f>IF(N3&gt;D24+17.9,1,0)</f>
        <v>0</v>
      </c>
      <c r="AE24" s="155">
        <f t="shared" si="36"/>
        <v>6</v>
      </c>
      <c r="AF24" s="157">
        <f t="shared" si="37"/>
        <v>6</v>
      </c>
      <c r="AG24" s="155">
        <f>IF(O3=D24,1,0)</f>
        <v>0</v>
      </c>
      <c r="AH24" s="155">
        <f>IF(O3&gt;D24,1,0)</f>
        <v>1</v>
      </c>
      <c r="AI24" s="155">
        <f>IF(O3&gt;D24+17.9,1,0)</f>
        <v>0</v>
      </c>
      <c r="AJ24" s="156">
        <f>IF(O3&gt;D24+35.9,1,0)</f>
        <v>0</v>
      </c>
      <c r="AK24" s="155">
        <f t="shared" si="38"/>
        <v>6</v>
      </c>
      <c r="AL24" s="157">
        <f t="shared" si="39"/>
        <v>11</v>
      </c>
      <c r="AM24" s="74"/>
      <c r="AN24" s="74"/>
      <c r="AO24" s="72">
        <f xml:space="preserve"> IF(K3-D24&lt;0,-1,0)</f>
        <v>0</v>
      </c>
      <c r="AP24" s="72">
        <f xml:space="preserve"> IF(K3-D24&gt;17.9,C24+2,C24+1)</f>
        <v>7</v>
      </c>
      <c r="AQ24" s="72">
        <f t="shared" si="40"/>
        <v>0</v>
      </c>
      <c r="AR24" s="156">
        <f>IF(D24&lt;3,1,0)</f>
        <v>0</v>
      </c>
      <c r="AS24" s="156">
        <f t="shared" si="41"/>
        <v>0</v>
      </c>
      <c r="AT24" s="72">
        <f t="shared" si="42"/>
        <v>0</v>
      </c>
      <c r="AU24" s="158">
        <f t="shared" si="43"/>
        <v>0</v>
      </c>
      <c r="AV24" s="72">
        <f xml:space="preserve"> IF( M3-D24&lt;0,-1,0)</f>
        <v>0</v>
      </c>
      <c r="AW24" s="72">
        <f xml:space="preserve"> IF(M3-D24&gt;17.9,C24+2,C24+1)</f>
        <v>6</v>
      </c>
      <c r="AX24" s="72">
        <f t="shared" si="44"/>
        <v>-2</v>
      </c>
      <c r="AY24" s="72">
        <f t="shared" si="45"/>
        <v>0</v>
      </c>
      <c r="AZ24" s="158">
        <f t="shared" si="46"/>
        <v>0</v>
      </c>
      <c r="BA24" s="72">
        <f xml:space="preserve"> IF( N3-D24&lt;0,-1,0)</f>
        <v>0</v>
      </c>
      <c r="BB24" s="72">
        <f xml:space="preserve"> IF(N3-D24&gt;17.9,C24+2,C24+1)</f>
        <v>6</v>
      </c>
      <c r="BC24" s="72">
        <f t="shared" si="47"/>
        <v>1</v>
      </c>
      <c r="BD24" s="72">
        <f t="shared" si="48"/>
        <v>1</v>
      </c>
      <c r="BE24" s="158">
        <f t="shared" si="49"/>
        <v>1</v>
      </c>
      <c r="BF24" s="72">
        <f xml:space="preserve"> IF( O3-D24&lt;0,-1,0)</f>
        <v>0</v>
      </c>
      <c r="BG24" s="72">
        <f xml:space="preserve"> IF(O3-D24&gt;17.9,C24+2,C24+1)</f>
        <v>6</v>
      </c>
      <c r="BH24" s="72">
        <f t="shared" si="50"/>
        <v>-4</v>
      </c>
      <c r="BI24" s="72">
        <f t="shared" si="51"/>
        <v>0</v>
      </c>
      <c r="BJ24" s="158">
        <f t="shared" si="52"/>
        <v>0</v>
      </c>
    </row>
    <row r="25" spans="2:62" x14ac:dyDescent="0.25">
      <c r="B25" s="29">
        <v>16</v>
      </c>
      <c r="C25" s="29">
        <f>'DAY 2 INPUT'!C22</f>
        <v>3</v>
      </c>
      <c r="D25" s="29">
        <f>'DAY 2 INPUT'!D22</f>
        <v>16</v>
      </c>
      <c r="E25" s="2"/>
      <c r="F25" s="99">
        <f>'DAY 2 INPUT'!F22</f>
        <v>4</v>
      </c>
      <c r="G25" s="99">
        <f>'DAY 2 INPUT'!G22</f>
        <v>5</v>
      </c>
      <c r="H25" s="99">
        <f>'DAY 2 INPUT'!H22</f>
        <v>6</v>
      </c>
      <c r="I25" s="99">
        <f>'DAY 2 INPUT'!I22</f>
        <v>6</v>
      </c>
      <c r="J25" s="2"/>
      <c r="K25" s="541">
        <f t="shared" si="27"/>
        <v>4</v>
      </c>
      <c r="L25" s="31">
        <f t="shared" si="53"/>
        <v>4</v>
      </c>
      <c r="M25" s="31">
        <f t="shared" si="29"/>
        <v>5</v>
      </c>
      <c r="N25" s="31">
        <f t="shared" si="30"/>
        <v>5</v>
      </c>
      <c r="O25" s="31">
        <f t="shared" si="31"/>
        <v>5</v>
      </c>
      <c r="P25" s="9"/>
      <c r="Q25" s="33">
        <f>IF(K3=D25,1,0)</f>
        <v>0</v>
      </c>
      <c r="R25" s="33">
        <f>IF(K3&gt;D25,1,0)</f>
        <v>1</v>
      </c>
      <c r="S25" s="33">
        <f>IF(K3&gt;D25+17.9,1,0)</f>
        <v>1</v>
      </c>
      <c r="T25" s="123">
        <f>IF(K3&gt;D25+35.9,1,0)</f>
        <v>0</v>
      </c>
      <c r="U25" s="33">
        <f t="shared" si="32"/>
        <v>5</v>
      </c>
      <c r="V25" s="159">
        <f t="shared" si="33"/>
        <v>2</v>
      </c>
      <c r="W25" s="33">
        <f>IF(M3=D25,1,0)</f>
        <v>0</v>
      </c>
      <c r="X25" s="33">
        <f>IF(M3&gt;D25,1,0)</f>
        <v>1</v>
      </c>
      <c r="Y25" s="33">
        <f>IF(M3&gt;D25+17.9,1,0)</f>
        <v>0</v>
      </c>
      <c r="Z25" s="33">
        <f t="shared" si="34"/>
        <v>4</v>
      </c>
      <c r="AA25" s="159">
        <f t="shared" si="35"/>
        <v>4</v>
      </c>
      <c r="AB25" s="33">
        <f>IF(N3=D25,1,0)</f>
        <v>0</v>
      </c>
      <c r="AC25" s="33">
        <f>IF(N3&gt;D25,1,0)</f>
        <v>1</v>
      </c>
      <c r="AD25" s="33">
        <f>IF(N3&gt;D25+17.9,1,0)</f>
        <v>0</v>
      </c>
      <c r="AE25" s="33">
        <f t="shared" si="36"/>
        <v>4</v>
      </c>
      <c r="AF25" s="159">
        <f t="shared" si="37"/>
        <v>5</v>
      </c>
      <c r="AG25" s="33">
        <f>IF(O3=D25,1,0)</f>
        <v>0</v>
      </c>
      <c r="AH25" s="33">
        <f>IF(O3&gt;D25,1,0)</f>
        <v>1</v>
      </c>
      <c r="AI25" s="33">
        <f>IF(O3&gt;D25+17.9,1,0)</f>
        <v>0</v>
      </c>
      <c r="AJ25" s="123">
        <f>IF(O3&gt;D25+35.9,1,0)</f>
        <v>0</v>
      </c>
      <c r="AK25" s="33">
        <f t="shared" si="38"/>
        <v>4</v>
      </c>
      <c r="AL25" s="159">
        <f t="shared" si="39"/>
        <v>5</v>
      </c>
      <c r="AM25" s="2"/>
      <c r="AN25" s="2"/>
      <c r="AO25" s="31">
        <f xml:space="preserve"> IF( K3-D25&lt;0,-1,0)</f>
        <v>0</v>
      </c>
      <c r="AP25" s="31">
        <f xml:space="preserve"> IF(K3-D25&gt;17.9,C25+2,C25+1)</f>
        <v>5</v>
      </c>
      <c r="AQ25" s="31">
        <f t="shared" si="40"/>
        <v>3</v>
      </c>
      <c r="AR25" s="123">
        <f>IF(D25&lt;3,1,0)</f>
        <v>0</v>
      </c>
      <c r="AS25" s="123">
        <f t="shared" si="41"/>
        <v>3</v>
      </c>
      <c r="AT25" s="31">
        <f t="shared" si="42"/>
        <v>3</v>
      </c>
      <c r="AU25" s="46">
        <f t="shared" si="43"/>
        <v>3</v>
      </c>
      <c r="AV25" s="31">
        <f xml:space="preserve"> IF( M3-D25&lt;0,-1,0)</f>
        <v>0</v>
      </c>
      <c r="AW25" s="31">
        <f xml:space="preserve"> IF(M3-D25&gt;17.9,C25+2,C25+1)</f>
        <v>4</v>
      </c>
      <c r="AX25" s="31">
        <f t="shared" si="44"/>
        <v>1</v>
      </c>
      <c r="AY25" s="31">
        <f t="shared" si="45"/>
        <v>1</v>
      </c>
      <c r="AZ25" s="46">
        <f t="shared" si="46"/>
        <v>1</v>
      </c>
      <c r="BA25" s="31">
        <f xml:space="preserve"> IF( N3-D25&lt;0,-1,0)</f>
        <v>0</v>
      </c>
      <c r="BB25" s="31">
        <f xml:space="preserve"> IF(N3-D25&gt;17.9,C25+2,C25+1)</f>
        <v>4</v>
      </c>
      <c r="BC25" s="31">
        <f t="shared" si="47"/>
        <v>0</v>
      </c>
      <c r="BD25" s="31">
        <f t="shared" si="48"/>
        <v>0</v>
      </c>
      <c r="BE25" s="46">
        <f t="shared" si="49"/>
        <v>0</v>
      </c>
      <c r="BF25" s="31">
        <f xml:space="preserve"> IF( O3-D25&lt;0,-1,0)</f>
        <v>0</v>
      </c>
      <c r="BG25" s="31">
        <f xml:space="preserve"> IF(O3-D25&gt;17.9,C25+2,C25+1)</f>
        <v>4</v>
      </c>
      <c r="BH25" s="31">
        <f t="shared" si="50"/>
        <v>0</v>
      </c>
      <c r="BI25" s="31">
        <f t="shared" si="51"/>
        <v>0</v>
      </c>
      <c r="BJ25" s="46">
        <f t="shared" si="52"/>
        <v>0</v>
      </c>
    </row>
    <row r="26" spans="2:62" x14ac:dyDescent="0.25">
      <c r="B26" s="4">
        <v>17</v>
      </c>
      <c r="C26" s="118">
        <f>'DAY 2 INPUT'!C23</f>
        <v>4</v>
      </c>
      <c r="D26" s="118">
        <f>'DAY 2 INPUT'!D23</f>
        <v>6</v>
      </c>
      <c r="E26" s="74"/>
      <c r="F26" s="120">
        <f>'DAY 2 INPUT'!F23</f>
        <v>7</v>
      </c>
      <c r="G26" s="120">
        <f>'DAY 2 INPUT'!G23</f>
        <v>7</v>
      </c>
      <c r="H26" s="120">
        <f>'DAY 2 INPUT'!H23</f>
        <v>6</v>
      </c>
      <c r="I26" s="120">
        <f>'DAY 2 INPUT'!I23</f>
        <v>6</v>
      </c>
      <c r="J26" s="74"/>
      <c r="K26" s="541">
        <f t="shared" si="27"/>
        <v>6</v>
      </c>
      <c r="L26" s="31">
        <f t="shared" si="53"/>
        <v>6</v>
      </c>
      <c r="M26" s="72">
        <f t="shared" si="29"/>
        <v>6</v>
      </c>
      <c r="N26" s="72">
        <f t="shared" si="30"/>
        <v>6</v>
      </c>
      <c r="O26" s="72">
        <f t="shared" si="31"/>
        <v>6</v>
      </c>
      <c r="P26" s="154"/>
      <c r="Q26" s="155">
        <f>IF(K3=D26,1,0)</f>
        <v>0</v>
      </c>
      <c r="R26" s="155">
        <f>IF(K3&gt;D26,1,0)</f>
        <v>1</v>
      </c>
      <c r="S26" s="155">
        <f>IF(K3&gt;D26+17.9,1,0)</f>
        <v>1</v>
      </c>
      <c r="T26" s="156">
        <f>IF(K3&gt;D26+35.9,1,0)</f>
        <v>0</v>
      </c>
      <c r="U26" s="155">
        <f t="shared" si="32"/>
        <v>6</v>
      </c>
      <c r="V26" s="157">
        <f t="shared" si="33"/>
        <v>5</v>
      </c>
      <c r="W26" s="155">
        <f>IF(M3=D26,1,0)</f>
        <v>0</v>
      </c>
      <c r="X26" s="155">
        <f>IF(M3&gt;D26,1,0)</f>
        <v>1</v>
      </c>
      <c r="Y26" s="155">
        <f>IF(M3&gt;D26+17.9,1,0)</f>
        <v>0</v>
      </c>
      <c r="Z26" s="155">
        <f t="shared" si="34"/>
        <v>5</v>
      </c>
      <c r="AA26" s="157">
        <f t="shared" si="35"/>
        <v>6</v>
      </c>
      <c r="AB26" s="155">
        <f>IF(N3=D26,1,0)</f>
        <v>0</v>
      </c>
      <c r="AC26" s="155">
        <f>IF(N3&gt;D26,1,0)</f>
        <v>1</v>
      </c>
      <c r="AD26" s="155">
        <f>IF(N3&gt;D26+17.9,1,0)</f>
        <v>0</v>
      </c>
      <c r="AE26" s="155">
        <f t="shared" si="36"/>
        <v>5</v>
      </c>
      <c r="AF26" s="157">
        <f t="shared" si="37"/>
        <v>5</v>
      </c>
      <c r="AG26" s="155">
        <f>IF(O3=D26,1,0)</f>
        <v>0</v>
      </c>
      <c r="AH26" s="155">
        <f>IF(O3&gt;D26,1,0)</f>
        <v>1</v>
      </c>
      <c r="AI26" s="155">
        <f>IF(O3&gt;D26+17.9,1,0)</f>
        <v>1</v>
      </c>
      <c r="AJ26" s="156">
        <f>IF(O3&gt;D26+35.9,1,0)</f>
        <v>0</v>
      </c>
      <c r="AK26" s="155">
        <f t="shared" si="38"/>
        <v>6</v>
      </c>
      <c r="AL26" s="157">
        <f t="shared" si="39"/>
        <v>4</v>
      </c>
      <c r="AM26" s="74"/>
      <c r="AN26" s="74"/>
      <c r="AO26" s="72">
        <f xml:space="preserve"> IF( K3-D26&lt;0,-1,0)</f>
        <v>0</v>
      </c>
      <c r="AP26" s="72">
        <f xml:space="preserve"> IF(K3-D26&gt;17.9,C26+2,C26+1)</f>
        <v>6</v>
      </c>
      <c r="AQ26" s="72">
        <f t="shared" si="40"/>
        <v>1</v>
      </c>
      <c r="AR26" s="156">
        <f>IF(D26&lt;3,1,0)</f>
        <v>0</v>
      </c>
      <c r="AS26" s="156">
        <f t="shared" si="41"/>
        <v>1</v>
      </c>
      <c r="AT26" s="72">
        <f t="shared" si="42"/>
        <v>1</v>
      </c>
      <c r="AU26" s="158">
        <f t="shared" si="43"/>
        <v>1</v>
      </c>
      <c r="AV26" s="72">
        <f xml:space="preserve"> IF( M3-D26&lt;0,-1,0)</f>
        <v>0</v>
      </c>
      <c r="AW26" s="72">
        <f xml:space="preserve"> IF(M3-D26&gt;17.9,C26+2,C26+1)</f>
        <v>5</v>
      </c>
      <c r="AX26" s="72">
        <f t="shared" si="44"/>
        <v>0</v>
      </c>
      <c r="AY26" s="72">
        <f t="shared" si="45"/>
        <v>0</v>
      </c>
      <c r="AZ26" s="158">
        <f t="shared" si="46"/>
        <v>0</v>
      </c>
      <c r="BA26" s="72">
        <f xml:space="preserve"> IF( N3-D26&lt;0,-1,0)</f>
        <v>0</v>
      </c>
      <c r="BB26" s="72">
        <f xml:space="preserve"> IF(N3-D26&gt;17.9,C26+2,C26+1)</f>
        <v>5</v>
      </c>
      <c r="BC26" s="72">
        <f t="shared" si="47"/>
        <v>1</v>
      </c>
      <c r="BD26" s="72">
        <f t="shared" si="48"/>
        <v>1</v>
      </c>
      <c r="BE26" s="158">
        <f t="shared" si="49"/>
        <v>1</v>
      </c>
      <c r="BF26" s="72">
        <f xml:space="preserve"> IF( O3-D26&lt;0,-1,0)</f>
        <v>0</v>
      </c>
      <c r="BG26" s="72">
        <f xml:space="preserve"> IF(O3-D26&gt;17.9,C26+2,C26+1)</f>
        <v>6</v>
      </c>
      <c r="BH26" s="72">
        <f t="shared" si="50"/>
        <v>2</v>
      </c>
      <c r="BI26" s="72">
        <f t="shared" si="51"/>
        <v>2</v>
      </c>
      <c r="BJ26" s="158">
        <f t="shared" si="52"/>
        <v>2</v>
      </c>
    </row>
    <row r="27" spans="2:62" x14ac:dyDescent="0.25">
      <c r="B27" s="29">
        <v>18</v>
      </c>
      <c r="C27" s="29">
        <f>'DAY 2 INPUT'!C24</f>
        <v>4</v>
      </c>
      <c r="D27" s="29">
        <f>'DAY 2 INPUT'!D24</f>
        <v>10</v>
      </c>
      <c r="E27" s="2"/>
      <c r="F27" s="99">
        <f>'DAY 2 INPUT'!F24</f>
        <v>7</v>
      </c>
      <c r="G27" s="99">
        <f>'DAY 2 INPUT'!G24</f>
        <v>7</v>
      </c>
      <c r="H27" s="99">
        <f>'DAY 2 INPUT'!H24</f>
        <v>8</v>
      </c>
      <c r="I27" s="99">
        <f>'DAY 2 INPUT'!I24</f>
        <v>7</v>
      </c>
      <c r="J27" s="2"/>
      <c r="K27" s="541">
        <f t="shared" si="27"/>
        <v>6</v>
      </c>
      <c r="L27" s="31">
        <f t="shared" si="53"/>
        <v>6</v>
      </c>
      <c r="M27" s="31">
        <f t="shared" si="29"/>
        <v>6</v>
      </c>
      <c r="N27" s="31">
        <f t="shared" si="30"/>
        <v>6</v>
      </c>
      <c r="O27" s="31">
        <f t="shared" si="31"/>
        <v>6</v>
      </c>
      <c r="P27" s="9"/>
      <c r="Q27" s="33">
        <f>IF(K3=D27,1,0)</f>
        <v>0</v>
      </c>
      <c r="R27" s="33">
        <f>IF(K3&gt;D27,1,0)</f>
        <v>1</v>
      </c>
      <c r="S27" s="33">
        <f>IF(K3&gt;D27+17.9,1,0)</f>
        <v>1</v>
      </c>
      <c r="T27" s="123">
        <f>IF(K3&gt;D27+35.9,1,0)</f>
        <v>0</v>
      </c>
      <c r="U27" s="33">
        <f t="shared" si="32"/>
        <v>6</v>
      </c>
      <c r="V27" s="159">
        <f t="shared" si="33"/>
        <v>5</v>
      </c>
      <c r="W27" s="33">
        <f>IF(M3=D27,1,0)</f>
        <v>0</v>
      </c>
      <c r="X27" s="33">
        <f>IF(M3&gt;D27,1,0)</f>
        <v>1</v>
      </c>
      <c r="Y27" s="33">
        <f>IF(M3&gt;D27+17.9,1,0)</f>
        <v>0</v>
      </c>
      <c r="Z27" s="33">
        <f t="shared" si="34"/>
        <v>5</v>
      </c>
      <c r="AA27" s="159">
        <f t="shared" si="35"/>
        <v>6</v>
      </c>
      <c r="AB27" s="33">
        <f>IF(N3=D27,1,0)</f>
        <v>0</v>
      </c>
      <c r="AC27" s="33">
        <f>IF(N3&gt;D27,1,0)</f>
        <v>1</v>
      </c>
      <c r="AD27" s="33">
        <f>IF(N3&gt;D27+17.9,1,0)</f>
        <v>0</v>
      </c>
      <c r="AE27" s="33">
        <f t="shared" si="36"/>
        <v>5</v>
      </c>
      <c r="AF27" s="159">
        <f t="shared" si="37"/>
        <v>7</v>
      </c>
      <c r="AG27" s="33">
        <f>IF(O3=D27,1,0)</f>
        <v>0</v>
      </c>
      <c r="AH27" s="33">
        <f>IF(O3&gt;D27,1,0)</f>
        <v>1</v>
      </c>
      <c r="AI27" s="33">
        <f>IF(O3&gt;D27+17.9,1,0)</f>
        <v>1</v>
      </c>
      <c r="AJ27" s="123">
        <f>IF(O3&gt;D27+35.9,1,0)</f>
        <v>0</v>
      </c>
      <c r="AK27" s="33">
        <f t="shared" si="38"/>
        <v>6</v>
      </c>
      <c r="AL27" s="159">
        <f t="shared" si="39"/>
        <v>5</v>
      </c>
      <c r="AM27" s="2"/>
      <c r="AN27" s="2"/>
      <c r="AO27" s="31">
        <f xml:space="preserve"> IF( K3-D27&lt;0,-1,0)</f>
        <v>0</v>
      </c>
      <c r="AP27" s="31">
        <f xml:space="preserve"> IF(K3-D27&gt;17.9,C27+2,C27+1)</f>
        <v>6</v>
      </c>
      <c r="AQ27" s="31">
        <f t="shared" si="40"/>
        <v>1</v>
      </c>
      <c r="AR27" s="123">
        <f>IF(D27&lt;3,1,0)</f>
        <v>0</v>
      </c>
      <c r="AS27" s="123">
        <f t="shared" si="41"/>
        <v>1</v>
      </c>
      <c r="AT27" s="31">
        <f t="shared" si="42"/>
        <v>1</v>
      </c>
      <c r="AU27" s="46">
        <f t="shared" si="43"/>
        <v>1</v>
      </c>
      <c r="AV27" s="31">
        <f xml:space="preserve"> IF( M3-I27&lt;0,-1,0)</f>
        <v>0</v>
      </c>
      <c r="AW27" s="31">
        <f xml:space="preserve"> IF(M3-D27&gt;17.9,C27+2,C27+1)</f>
        <v>5</v>
      </c>
      <c r="AX27" s="31">
        <f t="shared" si="44"/>
        <v>0</v>
      </c>
      <c r="AY27" s="6">
        <f t="shared" si="45"/>
        <v>0</v>
      </c>
      <c r="AZ27" s="46">
        <f t="shared" si="46"/>
        <v>0</v>
      </c>
      <c r="BA27" s="31">
        <f xml:space="preserve"> IF( N3-D27&lt;0,-1,0)</f>
        <v>0</v>
      </c>
      <c r="BB27" s="31">
        <f xml:space="preserve"> IF(N3-D27&gt;17.9,C27+2,C27+1)</f>
        <v>5</v>
      </c>
      <c r="BC27" s="31">
        <f t="shared" si="47"/>
        <v>-1</v>
      </c>
      <c r="BD27" s="31">
        <f t="shared" si="48"/>
        <v>0</v>
      </c>
      <c r="BE27" s="46">
        <f t="shared" si="49"/>
        <v>0</v>
      </c>
      <c r="BF27" s="31">
        <f xml:space="preserve"> IF( O3-D27&lt;0,-1,0)</f>
        <v>0</v>
      </c>
      <c r="BG27" s="31">
        <f xml:space="preserve"> IF(O3-D27&gt;17.9,C27+2,C27+1)</f>
        <v>6</v>
      </c>
      <c r="BH27" s="31">
        <f t="shared" si="50"/>
        <v>1</v>
      </c>
      <c r="BI27" s="31">
        <f t="shared" si="51"/>
        <v>1</v>
      </c>
      <c r="BJ27" s="46">
        <f t="shared" si="52"/>
        <v>1</v>
      </c>
    </row>
    <row r="28" spans="2:62" x14ac:dyDescent="0.25">
      <c r="B28" s="4" t="s">
        <v>2</v>
      </c>
      <c r="C28" s="4">
        <f>SUM(C19:C27)</f>
        <v>36</v>
      </c>
      <c r="D28" s="4"/>
      <c r="E28" s="2"/>
      <c r="F28" s="6">
        <f>SUM(F19:F27)</f>
        <v>63</v>
      </c>
      <c r="G28" s="6">
        <f>SUM(G19:G27)</f>
        <v>58</v>
      </c>
      <c r="H28" s="6">
        <f>SUM(H19:H27)</f>
        <v>57</v>
      </c>
      <c r="I28" s="6">
        <f>SUM(I19:I27)</f>
        <v>63</v>
      </c>
      <c r="J28" s="2"/>
      <c r="K28" s="541">
        <f>SUM(K19:K27)</f>
        <v>52</v>
      </c>
      <c r="L28" s="6">
        <f>SUM(L19:L27)</f>
        <v>54</v>
      </c>
      <c r="M28" s="6">
        <f>SUM(M19:M27)</f>
        <v>52</v>
      </c>
      <c r="N28" s="6">
        <f>SUM(N19:N27)</f>
        <v>51</v>
      </c>
      <c r="O28" s="6">
        <f>SUM(O19:O27)</f>
        <v>54</v>
      </c>
      <c r="P28" s="9"/>
      <c r="Q28" s="3" t="s">
        <v>8</v>
      </c>
      <c r="R28" s="3"/>
      <c r="S28" s="3"/>
      <c r="T28" s="3"/>
      <c r="U28" s="3" t="s">
        <v>8</v>
      </c>
      <c r="V28" s="15">
        <f>SUM(V19:V27)</f>
        <v>43</v>
      </c>
      <c r="W28" s="3" t="s">
        <v>8</v>
      </c>
      <c r="X28" s="3"/>
      <c r="Y28" s="3"/>
      <c r="Z28" s="3" t="s">
        <v>8</v>
      </c>
      <c r="AA28" s="15">
        <f>SUM(AA19:AA27)</f>
        <v>47</v>
      </c>
      <c r="AB28" s="3" t="s">
        <v>8</v>
      </c>
      <c r="AC28" s="3"/>
      <c r="AD28" s="3"/>
      <c r="AE28" s="3" t="s">
        <v>8</v>
      </c>
      <c r="AF28" s="15">
        <f>SUM(AF19:AF27)</f>
        <v>46</v>
      </c>
      <c r="AG28" s="3" t="s">
        <v>8</v>
      </c>
      <c r="AH28" s="3"/>
      <c r="AI28" s="3"/>
      <c r="AJ28" s="3"/>
      <c r="AK28" s="3" t="s">
        <v>8</v>
      </c>
      <c r="AL28" s="15">
        <f>SUM(AL19:AL27)</f>
        <v>49</v>
      </c>
      <c r="AM28" s="2"/>
      <c r="AN28" s="2"/>
      <c r="AO28" s="1"/>
      <c r="AP28" s="6" t="s">
        <v>8</v>
      </c>
      <c r="AQ28" s="1" t="s">
        <v>8</v>
      </c>
      <c r="AR28" s="1"/>
      <c r="AS28" s="1"/>
      <c r="AT28" s="6">
        <f>SUM(AT19:AT27)</f>
        <v>11</v>
      </c>
      <c r="AU28" s="48">
        <f>SUM(AU19:AU27)</f>
        <v>11</v>
      </c>
      <c r="AV28" s="1"/>
      <c r="AW28" s="6" t="s">
        <v>8</v>
      </c>
      <c r="AX28" s="1" t="s">
        <v>8</v>
      </c>
      <c r="AY28" s="6">
        <f>SUM(AY19:AY27)</f>
        <v>9</v>
      </c>
      <c r="AZ28" s="48">
        <f>SUM(AZ19:AZ27)</f>
        <v>9</v>
      </c>
      <c r="BA28" s="6"/>
      <c r="BB28" s="6" t="s">
        <v>8</v>
      </c>
      <c r="BC28" s="6" t="s">
        <v>8</v>
      </c>
      <c r="BD28" s="6">
        <f>SUM(BD19:BD27)</f>
        <v>10</v>
      </c>
      <c r="BE28" s="48">
        <f>SUM(BE19:BE27)</f>
        <v>10</v>
      </c>
      <c r="BF28" s="1"/>
      <c r="BG28" s="6" t="s">
        <v>8</v>
      </c>
      <c r="BH28" s="1" t="s">
        <v>8</v>
      </c>
      <c r="BI28" s="6">
        <f>SUM(BI19:BI27)</f>
        <v>9</v>
      </c>
      <c r="BJ28" s="48">
        <f>SUM(BJ19:BJ27)</f>
        <v>9</v>
      </c>
    </row>
    <row r="29" spans="2:62" x14ac:dyDescent="0.25">
      <c r="B29" s="29" t="s">
        <v>1</v>
      </c>
      <c r="C29" s="29">
        <f>C18</f>
        <v>35</v>
      </c>
      <c r="D29" s="29"/>
      <c r="E29" s="2"/>
      <c r="F29" s="31">
        <f>F18</f>
        <v>74</v>
      </c>
      <c r="G29" s="31">
        <f>G18</f>
        <v>52</v>
      </c>
      <c r="H29" s="31">
        <f>H18</f>
        <v>54</v>
      </c>
      <c r="I29" s="31">
        <f>I18</f>
        <v>58</v>
      </c>
      <c r="J29" s="2"/>
      <c r="K29" s="541">
        <f>K18</f>
        <v>53</v>
      </c>
      <c r="L29" s="31">
        <f>L18</f>
        <v>55</v>
      </c>
      <c r="M29" s="31">
        <f>M18</f>
        <v>48</v>
      </c>
      <c r="N29" s="31">
        <f>N18</f>
        <v>50</v>
      </c>
      <c r="O29" s="31">
        <f>O18</f>
        <v>52</v>
      </c>
      <c r="P29" s="9"/>
      <c r="Q29" s="33" t="s">
        <v>8</v>
      </c>
      <c r="R29" s="33"/>
      <c r="S29" s="33"/>
      <c r="T29" s="33"/>
      <c r="U29" s="33" t="s">
        <v>8</v>
      </c>
      <c r="V29" s="159">
        <f>V18</f>
        <v>54</v>
      </c>
      <c r="W29" s="33" t="s">
        <v>8</v>
      </c>
      <c r="X29" s="33"/>
      <c r="Y29" s="33"/>
      <c r="Z29" s="33" t="s">
        <v>8</v>
      </c>
      <c r="AA29" s="159">
        <f>AA18</f>
        <v>41</v>
      </c>
      <c r="AB29" s="33" t="s">
        <v>8</v>
      </c>
      <c r="AC29" s="33"/>
      <c r="AD29" s="33"/>
      <c r="AE29" s="33" t="s">
        <v>8</v>
      </c>
      <c r="AF29" s="159">
        <f>AF18</f>
        <v>43</v>
      </c>
      <c r="AG29" s="33" t="s">
        <v>8</v>
      </c>
      <c r="AH29" s="33"/>
      <c r="AI29" s="33"/>
      <c r="AJ29" s="33"/>
      <c r="AK29" s="33" t="s">
        <v>8</v>
      </c>
      <c r="AL29" s="159">
        <f>AL18</f>
        <v>44</v>
      </c>
      <c r="AM29" s="2"/>
      <c r="AN29" s="2"/>
      <c r="AO29" s="33"/>
      <c r="AP29" s="32"/>
      <c r="AQ29" s="32"/>
      <c r="AR29" s="32"/>
      <c r="AS29" s="32"/>
      <c r="AT29" s="31">
        <f>AT18</f>
        <v>4</v>
      </c>
      <c r="AU29" s="49">
        <f>AU18</f>
        <v>4</v>
      </c>
      <c r="AV29" s="33"/>
      <c r="AW29" s="32"/>
      <c r="AX29" s="32"/>
      <c r="AY29" s="31">
        <f>AY18</f>
        <v>13</v>
      </c>
      <c r="AZ29" s="49">
        <f>AZ18</f>
        <v>13</v>
      </c>
      <c r="BA29" s="31"/>
      <c r="BB29" s="31"/>
      <c r="BC29" s="31"/>
      <c r="BD29" s="31">
        <f>BD18</f>
        <v>10</v>
      </c>
      <c r="BE29" s="49">
        <f>BE18</f>
        <v>10</v>
      </c>
      <c r="BF29" s="33"/>
      <c r="BG29" s="32"/>
      <c r="BH29" s="32"/>
      <c r="BI29" s="31">
        <f>BI18</f>
        <v>12</v>
      </c>
      <c r="BJ29" s="49">
        <f>BJ18</f>
        <v>12</v>
      </c>
    </row>
    <row r="30" spans="2:62" x14ac:dyDescent="0.25">
      <c r="B30" s="4" t="s">
        <v>3</v>
      </c>
      <c r="C30" s="4">
        <f>SUM(C28+C29)</f>
        <v>71</v>
      </c>
      <c r="D30" s="4"/>
      <c r="E30" s="13"/>
      <c r="F30" s="6">
        <f>SUM(F28+F29)</f>
        <v>137</v>
      </c>
      <c r="G30" s="6">
        <f>SUM(G28+G29)</f>
        <v>110</v>
      </c>
      <c r="H30" s="6">
        <f>SUM(H28+H29)</f>
        <v>111</v>
      </c>
      <c r="I30" s="6">
        <f>SUM(I28+I29)</f>
        <v>121</v>
      </c>
      <c r="J30" s="13"/>
      <c r="K30" s="541">
        <f>SUM(K28+K29)</f>
        <v>105</v>
      </c>
      <c r="L30" s="6">
        <f>SUM(L28+L29)</f>
        <v>109</v>
      </c>
      <c r="M30" s="6">
        <f>SUM(M28+M29)</f>
        <v>100</v>
      </c>
      <c r="N30" s="6">
        <f>SUM(N28+N29)</f>
        <v>101</v>
      </c>
      <c r="O30" s="6">
        <f>SUM(O28+O29)</f>
        <v>106</v>
      </c>
      <c r="P30" s="21"/>
      <c r="Q30" s="3" t="s">
        <v>8</v>
      </c>
      <c r="R30" s="3"/>
      <c r="S30" s="3"/>
      <c r="T30" s="3"/>
      <c r="U30" s="3" t="s">
        <v>8</v>
      </c>
      <c r="V30" s="15">
        <f>V28+V29</f>
        <v>97</v>
      </c>
      <c r="W30" s="3" t="s">
        <v>8</v>
      </c>
      <c r="X30" s="3"/>
      <c r="Y30" s="3"/>
      <c r="Z30" s="3" t="s">
        <v>8</v>
      </c>
      <c r="AA30" s="15">
        <f>AA28+AA29</f>
        <v>88</v>
      </c>
      <c r="AB30" s="3" t="s">
        <v>8</v>
      </c>
      <c r="AC30" s="3"/>
      <c r="AD30" s="3"/>
      <c r="AE30" s="3" t="s">
        <v>8</v>
      </c>
      <c r="AF30" s="15">
        <f>AF28+AF29</f>
        <v>89</v>
      </c>
      <c r="AG30" s="3" t="s">
        <v>8</v>
      </c>
      <c r="AH30" s="3"/>
      <c r="AI30" s="3"/>
      <c r="AJ30" s="3"/>
      <c r="AK30" s="3" t="s">
        <v>8</v>
      </c>
      <c r="AL30" s="15">
        <f>AL28+AL29</f>
        <v>93</v>
      </c>
      <c r="AM30" s="2"/>
      <c r="AN30" s="2"/>
      <c r="AO30" s="3"/>
      <c r="AP30" s="1"/>
      <c r="AQ30" s="1"/>
      <c r="AR30" s="1"/>
      <c r="AS30" s="1"/>
      <c r="AT30" s="6">
        <f>SUM(AT28+AT29)</f>
        <v>15</v>
      </c>
      <c r="AU30" s="48">
        <f>SUM(AU28+AU29)</f>
        <v>15</v>
      </c>
      <c r="AV30" s="3"/>
      <c r="AW30" s="1"/>
      <c r="AX30" s="1"/>
      <c r="AY30" s="6">
        <f>SUM(AY28+AY29)</f>
        <v>22</v>
      </c>
      <c r="AZ30" s="48">
        <f>SUM(AZ28+AZ29)</f>
        <v>22</v>
      </c>
      <c r="BA30" s="6"/>
      <c r="BB30" s="6"/>
      <c r="BC30" s="6"/>
      <c r="BD30" s="6">
        <f>SUM(BD28+BD29)</f>
        <v>20</v>
      </c>
      <c r="BE30" s="48">
        <f>SUM(BE28+BE29)</f>
        <v>20</v>
      </c>
      <c r="BF30" s="3"/>
      <c r="BG30" s="1"/>
      <c r="BH30" s="1"/>
      <c r="BI30" s="6">
        <f>SUM(BI28+BI29)</f>
        <v>21</v>
      </c>
      <c r="BJ30" s="48">
        <f>SUM(BJ28+BJ29)</f>
        <v>21</v>
      </c>
    </row>
    <row r="31" spans="2:62" x14ac:dyDescent="0.25">
      <c r="J31" s="26"/>
      <c r="K31" s="26"/>
      <c r="L31" s="26"/>
      <c r="M31" s="26"/>
      <c r="N31" s="26"/>
      <c r="O31" s="26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2"/>
      <c r="AN31" s="2"/>
      <c r="BJ31" s="258" t="s">
        <v>8</v>
      </c>
    </row>
    <row r="32" spans="2:62" x14ac:dyDescent="0.25">
      <c r="B32" t="s">
        <v>8</v>
      </c>
      <c r="D32" t="s">
        <v>8</v>
      </c>
      <c r="AO32" s="42" t="s">
        <v>8</v>
      </c>
      <c r="AP32" s="42"/>
      <c r="AQ32" s="42"/>
      <c r="AR32" s="42"/>
      <c r="AS32" s="42"/>
      <c r="AT32" s="42"/>
      <c r="AU32" s="44"/>
    </row>
    <row r="33" spans="2:62" x14ac:dyDescent="0.25">
      <c r="C33" s="26"/>
      <c r="E33" s="42"/>
      <c r="F33" s="42"/>
      <c r="G33" s="42"/>
      <c r="H33" s="44"/>
      <c r="I33" s="42"/>
      <c r="J33" s="42"/>
      <c r="K33" s="34" t="str">
        <f>'DAY 1 INPUT'!J4</f>
        <v>Derm</v>
      </c>
      <c r="L33" s="34"/>
      <c r="M33" s="34" t="str">
        <f>'DAY 1 INPUT'!K4</f>
        <v>Tom</v>
      </c>
      <c r="N33" s="87" t="str">
        <f>'DAY 1 INPUT'!L4</f>
        <v>Stew</v>
      </c>
      <c r="O33" s="87" t="str">
        <f>'DAY 1 INPUT'!M4</f>
        <v>Aaron</v>
      </c>
      <c r="P33" s="7"/>
      <c r="Q33" s="42" t="s">
        <v>13</v>
      </c>
      <c r="AP33" s="315"/>
      <c r="AQ33" s="26" t="s">
        <v>11</v>
      </c>
      <c r="AR33" s="26"/>
      <c r="AS33" s="26"/>
      <c r="AT33" s="26"/>
      <c r="AU33" s="26"/>
      <c r="AV33" s="26"/>
      <c r="AW33" s="26"/>
      <c r="AX33" s="26"/>
      <c r="AY33" s="26"/>
      <c r="BA33" s="34" t="str">
        <f>K33</f>
        <v>Derm</v>
      </c>
      <c r="BB33" s="34" t="str">
        <f>M33</f>
        <v>Tom</v>
      </c>
      <c r="BC33" s="87" t="str">
        <f>N33</f>
        <v>Stew</v>
      </c>
      <c r="BD33" s="87" t="str">
        <f>O33</f>
        <v>Aaron</v>
      </c>
    </row>
    <row r="34" spans="2:62" x14ac:dyDescent="0.25">
      <c r="C34" s="26"/>
      <c r="E34" s="42"/>
      <c r="F34" s="42"/>
      <c r="G34" s="42"/>
      <c r="H34" s="44"/>
      <c r="I34" s="42"/>
      <c r="J34" s="42"/>
      <c r="K34" s="116">
        <f>'DAY 1 INPUT'!J5</f>
        <v>22</v>
      </c>
      <c r="L34" s="116"/>
      <c r="M34" s="116">
        <f>'DAY 1 INPUT'!K5</f>
        <v>34</v>
      </c>
      <c r="N34" s="116">
        <f>'DAY 1 INPUT'!L5</f>
        <v>21</v>
      </c>
      <c r="O34" s="116">
        <f>'DAY 1 INPUT'!M5</f>
        <v>24</v>
      </c>
      <c r="P34" s="7"/>
      <c r="Q34" s="42" t="s">
        <v>14</v>
      </c>
      <c r="AO34" s="315" t="s">
        <v>8</v>
      </c>
      <c r="AP34" s="315"/>
      <c r="AQ34" s="26" t="s">
        <v>12</v>
      </c>
      <c r="AR34" s="26"/>
      <c r="AS34" s="26"/>
      <c r="AT34" s="26"/>
      <c r="AU34" s="26"/>
      <c r="AV34" s="26"/>
      <c r="AW34" s="26"/>
      <c r="AX34" s="26"/>
      <c r="AY34" s="26"/>
      <c r="AZ34" s="42"/>
      <c r="BA34" s="117">
        <f>(K61-C38)</f>
        <v>22</v>
      </c>
      <c r="BB34" s="117">
        <f>M61-C38</f>
        <v>34</v>
      </c>
      <c r="BC34" s="117">
        <f>(N61-C38)</f>
        <v>24</v>
      </c>
      <c r="BD34" s="117">
        <f>(O61-C38)</f>
        <v>28</v>
      </c>
      <c r="BF34" t="s">
        <v>8</v>
      </c>
      <c r="BG34" s="16"/>
    </row>
    <row r="35" spans="2:62" x14ac:dyDescent="0.25">
      <c r="B35" t="s">
        <v>8</v>
      </c>
      <c r="M35" s="11" t="s">
        <v>8</v>
      </c>
      <c r="N35" s="11"/>
      <c r="AO35" t="s">
        <v>8</v>
      </c>
      <c r="BA35">
        <f>BA34-K34</f>
        <v>0</v>
      </c>
      <c r="BB35">
        <f>BB34-M34</f>
        <v>0</v>
      </c>
      <c r="BC35">
        <f>BC34-N34</f>
        <v>3</v>
      </c>
      <c r="BD35">
        <f>BD34-O34</f>
        <v>4</v>
      </c>
    </row>
    <row r="36" spans="2:62" x14ac:dyDescent="0.25">
      <c r="B36" t="s">
        <v>8</v>
      </c>
      <c r="AO36" s="24" t="s">
        <v>10</v>
      </c>
      <c r="AP36" s="26"/>
      <c r="AT36" s="315"/>
      <c r="AV36" s="315"/>
      <c r="AW36" s="315"/>
      <c r="AX36" s="315"/>
      <c r="AY36" s="315"/>
      <c r="AZ36" s="315"/>
      <c r="BA36" s="315"/>
      <c r="BB36" s="315"/>
      <c r="BC36" s="315"/>
      <c r="BD36" s="315"/>
      <c r="BF36" s="315"/>
      <c r="BG36" s="315"/>
      <c r="BH36" s="315"/>
      <c r="BI36" s="315"/>
    </row>
    <row r="37" spans="2:62" x14ac:dyDescent="0.25">
      <c r="B37" s="27" t="s">
        <v>4</v>
      </c>
      <c r="C37" s="28" t="s">
        <v>7</v>
      </c>
      <c r="D37" s="51"/>
      <c r="E37" s="10"/>
      <c r="F37" s="689" t="s">
        <v>6</v>
      </c>
      <c r="G37" s="689"/>
      <c r="H37" s="689"/>
      <c r="I37" s="689"/>
      <c r="J37" s="10"/>
      <c r="K37" s="17" t="s">
        <v>29</v>
      </c>
      <c r="L37" s="17"/>
      <c r="M37" s="17"/>
      <c r="N37" s="17"/>
      <c r="O37" s="17"/>
      <c r="P37" s="18"/>
      <c r="Q37" s="10"/>
      <c r="R37" s="18"/>
      <c r="S37" s="18"/>
      <c r="T37" s="18"/>
      <c r="U37" s="10"/>
      <c r="V37" s="10"/>
      <c r="W37" s="10"/>
      <c r="X37" s="18" t="s">
        <v>25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2"/>
      <c r="AO37" s="691" t="s">
        <v>24</v>
      </c>
      <c r="AP37" s="691"/>
      <c r="AQ37" s="691"/>
      <c r="AR37" s="691"/>
      <c r="AS37" s="691"/>
      <c r="AT37" s="691"/>
      <c r="AU37" s="691"/>
      <c r="AV37" s="691"/>
      <c r="AW37" s="691"/>
      <c r="AX37" s="691"/>
      <c r="AY37" s="691"/>
    </row>
    <row r="38" spans="2:62" x14ac:dyDescent="0.25">
      <c r="B38" s="52">
        <f>'DAY 2 INPUT'!B4</f>
        <v>71</v>
      </c>
      <c r="C38" s="53">
        <f>'DAY 2 INPUT'!C4</f>
        <v>71</v>
      </c>
      <c r="D38" s="54" t="s">
        <v>8</v>
      </c>
      <c r="E38" s="2"/>
      <c r="F38" s="64" t="s">
        <v>9</v>
      </c>
      <c r="G38" s="13"/>
      <c r="H38" s="13"/>
      <c r="I38" s="13"/>
      <c r="J38" s="2"/>
      <c r="K38" s="9" t="s">
        <v>30</v>
      </c>
      <c r="L38" s="9"/>
      <c r="M38" s="20"/>
      <c r="N38" s="20"/>
      <c r="O38" s="20"/>
      <c r="P38" s="9"/>
      <c r="R38" s="19"/>
      <c r="S38" s="19"/>
      <c r="T38" s="19"/>
      <c r="V38" s="19" t="s">
        <v>26</v>
      </c>
      <c r="W38" s="2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56"/>
      <c r="AM38" t="s">
        <v>8</v>
      </c>
      <c r="AP38" t="s">
        <v>8</v>
      </c>
    </row>
    <row r="39" spans="2:62" x14ac:dyDescent="0.25">
      <c r="B39" s="8" t="s">
        <v>0</v>
      </c>
      <c r="C39" s="8" t="s">
        <v>4</v>
      </c>
      <c r="D39" s="60" t="s">
        <v>28</v>
      </c>
      <c r="E39" s="2"/>
      <c r="F39" s="34" t="str">
        <f>K33</f>
        <v>Derm</v>
      </c>
      <c r="G39" s="34" t="str">
        <f>M33</f>
        <v>Tom</v>
      </c>
      <c r="H39" s="87" t="str">
        <f>N33</f>
        <v>Stew</v>
      </c>
      <c r="I39" s="87" t="str">
        <f>O33</f>
        <v>Aaron</v>
      </c>
      <c r="J39" s="2"/>
      <c r="K39" s="34" t="str">
        <f>K33</f>
        <v>Derm</v>
      </c>
      <c r="L39" s="34"/>
      <c r="M39" s="34" t="str">
        <f>M33</f>
        <v>Tom</v>
      </c>
      <c r="N39" s="87" t="str">
        <f>N33</f>
        <v>Stew</v>
      </c>
      <c r="O39" s="87" t="str">
        <f>O33</f>
        <v>Aaron</v>
      </c>
      <c r="P39" s="9"/>
      <c r="Q39" s="57" t="str">
        <f>K33</f>
        <v>Derm</v>
      </c>
      <c r="R39" s="58"/>
      <c r="S39" s="58"/>
      <c r="T39" s="58"/>
      <c r="U39" s="58" t="s">
        <v>8</v>
      </c>
      <c r="V39" s="59" t="s">
        <v>8</v>
      </c>
      <c r="W39" s="3" t="str">
        <f>M33</f>
        <v>Tom</v>
      </c>
      <c r="X39" s="58"/>
      <c r="Y39" s="58"/>
      <c r="Z39" s="58"/>
      <c r="AA39" s="59"/>
      <c r="AB39" s="57" t="str">
        <f>N33</f>
        <v>Stew</v>
      </c>
      <c r="AC39" s="58"/>
      <c r="AD39" s="58"/>
      <c r="AE39" s="58"/>
      <c r="AF39" s="59"/>
      <c r="AG39" s="57" t="str">
        <f>O33</f>
        <v>Aaron</v>
      </c>
      <c r="AH39" s="58"/>
      <c r="AI39" s="58" t="s">
        <v>8</v>
      </c>
      <c r="AJ39" s="58"/>
      <c r="AK39" s="58"/>
      <c r="AL39" s="59"/>
      <c r="AM39" t="s">
        <v>8</v>
      </c>
      <c r="AO39" s="40" t="str">
        <f>K33</f>
        <v>Derm</v>
      </c>
      <c r="AP39" s="36"/>
      <c r="AQ39" s="36"/>
      <c r="AR39" s="36"/>
      <c r="AS39" s="36"/>
      <c r="AT39" s="37"/>
      <c r="AV39" s="40" t="str">
        <f>M33</f>
        <v>Tom</v>
      </c>
      <c r="AW39" s="36"/>
      <c r="AX39" s="36"/>
      <c r="AY39" s="37"/>
      <c r="AZ39" s="2"/>
      <c r="BA39" s="88" t="str">
        <f>N33</f>
        <v>Stew</v>
      </c>
      <c r="BB39" s="89"/>
      <c r="BC39" s="89"/>
      <c r="BD39" s="90"/>
      <c r="BE39" s="50"/>
      <c r="BF39" s="88" t="str">
        <f>O33</f>
        <v>Aaron</v>
      </c>
      <c r="BG39" s="89"/>
      <c r="BH39" s="89"/>
      <c r="BI39" s="90"/>
    </row>
    <row r="40" spans="2:62" x14ac:dyDescent="0.25">
      <c r="B40" s="29">
        <v>1</v>
      </c>
      <c r="C40" s="29">
        <f>'DAY 2 INPUT'!C6</f>
        <v>4</v>
      </c>
      <c r="D40" s="29">
        <f>'DAY 2 INPUT'!D6</f>
        <v>11</v>
      </c>
      <c r="E40" s="2"/>
      <c r="F40" s="99">
        <f>'DAY 2 INPUT'!J6</f>
        <v>5</v>
      </c>
      <c r="G40" s="99">
        <f>'DAY 2 INPUT'!K6</f>
        <v>7</v>
      </c>
      <c r="H40" s="99">
        <f>'DAY 2 INPUT'!L6</f>
        <v>7</v>
      </c>
      <c r="I40" s="99">
        <f>'DAY 2 INPUT'!M6</f>
        <v>6</v>
      </c>
      <c r="J40" s="2"/>
      <c r="K40" s="31">
        <f t="shared" ref="K40:K48" si="54">IF(F40-C40 &gt;2,C40+2,F40)</f>
        <v>5</v>
      </c>
      <c r="L40" s="31"/>
      <c r="M40" s="31">
        <f t="shared" ref="M40:M48" si="55">IF(G40-C40 &gt;2,C40+2,G40)</f>
        <v>6</v>
      </c>
      <c r="N40" s="31">
        <f t="shared" ref="N40:N48" si="56">IF(H40-C40 &gt;2,C40+2,H40)</f>
        <v>6</v>
      </c>
      <c r="O40" s="31">
        <f t="shared" ref="O40:O48" si="57">IF(I40-C40 &gt;2,C40+2,I40)</f>
        <v>6</v>
      </c>
      <c r="P40" s="9"/>
      <c r="Q40" s="33">
        <f>IF(K34=D40,1,0)</f>
        <v>0</v>
      </c>
      <c r="R40" s="33">
        <f>IF(K34&gt;D40,1,0)</f>
        <v>1</v>
      </c>
      <c r="S40" s="33">
        <f>IF(K34&gt;D40+17.9,1,0)</f>
        <v>0</v>
      </c>
      <c r="T40" s="33"/>
      <c r="U40" s="33">
        <f t="shared" ref="U40:U48" si="58">SUM(Q40:S40)+C40</f>
        <v>5</v>
      </c>
      <c r="V40" s="159">
        <f t="shared" ref="V40:V48" si="59">(F40-U40)+C40</f>
        <v>4</v>
      </c>
      <c r="W40" s="33">
        <f>IF(M34=D40,1,0)</f>
        <v>0</v>
      </c>
      <c r="X40" s="33">
        <f>IF(M34&gt;D40,1,0)</f>
        <v>1</v>
      </c>
      <c r="Y40" s="33">
        <f>IF(M34&gt;D40+17.9,1,0)</f>
        <v>1</v>
      </c>
      <c r="Z40" s="33">
        <f t="shared" ref="Z40:Z48" si="60">SUM(W40:Y40)+C40</f>
        <v>6</v>
      </c>
      <c r="AA40" s="159">
        <f t="shared" ref="AA40:AA48" si="61">(G40-Z40)+C40</f>
        <v>5</v>
      </c>
      <c r="AB40" s="33">
        <f>IF(N34=D40,1,0)</f>
        <v>0</v>
      </c>
      <c r="AC40" s="33">
        <f>IF(N34&gt;D40,1,0)</f>
        <v>1</v>
      </c>
      <c r="AD40" s="33">
        <f>IF(N34&gt;D40+17.9,1,0)</f>
        <v>0</v>
      </c>
      <c r="AE40" s="33">
        <f t="shared" ref="AE40:AE48" si="62">SUM(AB40:AD40)+C40</f>
        <v>5</v>
      </c>
      <c r="AF40" s="159">
        <f t="shared" ref="AF40:AF48" si="63">(H40-AE40)+C40</f>
        <v>6</v>
      </c>
      <c r="AG40" s="33">
        <f>IF(O34=D40,1,0)</f>
        <v>0</v>
      </c>
      <c r="AH40" s="33">
        <f>IF(O34&gt;D40,1,0)</f>
        <v>1</v>
      </c>
      <c r="AI40" s="33">
        <f>IF(O34&gt;D40+17.9,1,0)</f>
        <v>0</v>
      </c>
      <c r="AJ40" s="33"/>
      <c r="AK40" s="33">
        <f t="shared" ref="AK40:AK48" si="64">SUM(AG40:AI40)+C40</f>
        <v>5</v>
      </c>
      <c r="AL40" s="159">
        <f t="shared" ref="AL40:AL48" si="65">(I40-AK40)+C40</f>
        <v>5</v>
      </c>
      <c r="AM40" s="2"/>
      <c r="AN40" s="2"/>
      <c r="AO40" s="31">
        <f xml:space="preserve"> IF( K34-D40&lt;0,-1,0)</f>
        <v>0</v>
      </c>
      <c r="AP40" s="31">
        <f xml:space="preserve"> IF(K34-D40&gt;17.9,C40+2,C40+1)</f>
        <v>5</v>
      </c>
      <c r="AQ40" s="31">
        <f t="shared" ref="AQ40:AQ48" si="66">(AP40+2)-F40</f>
        <v>2</v>
      </c>
      <c r="AR40" s="31"/>
      <c r="AS40" s="31"/>
      <c r="AT40" s="31">
        <f t="shared" ref="AT40:AT48" si="67">IF(AQ40&lt;0,0,AQ40+AO40)</f>
        <v>2</v>
      </c>
      <c r="AU40" s="46">
        <f t="shared" ref="AU40:AU48" si="68">IF(AT40&lt;0,0,AT40)</f>
        <v>2</v>
      </c>
      <c r="AV40" s="31">
        <f xml:space="preserve"> IF( M34-D40&lt;0,-1,0)</f>
        <v>0</v>
      </c>
      <c r="AW40" s="31">
        <f xml:space="preserve"> IF(M34-D40&gt;17.9,C40+2,C40+1)</f>
        <v>6</v>
      </c>
      <c r="AX40" s="31">
        <f t="shared" ref="AX40:AX48" si="69">(AW40+2)-G40</f>
        <v>1</v>
      </c>
      <c r="AY40" s="31">
        <f t="shared" ref="AY40:AY48" si="70" xml:space="preserve"> IF(AX40&lt;0, 0, AX40+AV40)</f>
        <v>1</v>
      </c>
      <c r="AZ40" s="46">
        <f t="shared" ref="AZ40:AZ48" si="71">IF(AY40&lt;0,0,AY40)</f>
        <v>1</v>
      </c>
      <c r="BA40" s="31">
        <f xml:space="preserve"> IF( N34-D40&lt;0,-1,0)</f>
        <v>0</v>
      </c>
      <c r="BB40" s="31">
        <f xml:space="preserve"> IF(N34-D40&gt;17.9,C40+2,C40+1)</f>
        <v>5</v>
      </c>
      <c r="BC40" s="31">
        <f t="shared" ref="BC40:BC48" si="72">(BB40+2)-H40</f>
        <v>0</v>
      </c>
      <c r="BD40" s="31">
        <f t="shared" ref="BD40:BD48" si="73">IF(BC40&lt;0,0,BC40+BA40)</f>
        <v>0</v>
      </c>
      <c r="BE40" s="46">
        <f t="shared" ref="BE40:BE48" si="74">IF(BD40&lt;0,0,BD40)</f>
        <v>0</v>
      </c>
      <c r="BF40" s="31">
        <f xml:space="preserve"> IF( O34-D40&lt;0,-1,0)</f>
        <v>0</v>
      </c>
      <c r="BG40" s="31">
        <f xml:space="preserve"> IF(O34-D40&gt;17.9,C40+2,C40+1)</f>
        <v>5</v>
      </c>
      <c r="BH40" s="31">
        <f t="shared" ref="BH40:BH48" si="75">(BG40+2)-I40</f>
        <v>1</v>
      </c>
      <c r="BI40" s="31">
        <f t="shared" ref="BI40:BI48" si="76" xml:space="preserve"> IF(BH40&lt;0, 0, BH40+BF40)</f>
        <v>1</v>
      </c>
      <c r="BJ40" s="46">
        <f t="shared" ref="BJ40:BJ48" si="77">IF(BI40&lt;0,0,BI40)</f>
        <v>1</v>
      </c>
    </row>
    <row r="41" spans="2:62" x14ac:dyDescent="0.25">
      <c r="B41" s="118">
        <v>2</v>
      </c>
      <c r="C41" s="118">
        <f>'DAY 2 INPUT'!C7</f>
        <v>5</v>
      </c>
      <c r="D41" s="118">
        <f>'DAY 2 INPUT'!D7</f>
        <v>7</v>
      </c>
      <c r="E41" s="74"/>
      <c r="F41" s="120">
        <f>'DAY 2 INPUT'!J7</f>
        <v>5</v>
      </c>
      <c r="G41" s="120">
        <f>'DAY 2 INPUT'!K7</f>
        <v>10</v>
      </c>
      <c r="H41" s="120">
        <f>'DAY 2 INPUT'!L7</f>
        <v>5</v>
      </c>
      <c r="I41" s="120">
        <f>'DAY 2 INPUT'!M7</f>
        <v>9</v>
      </c>
      <c r="J41" s="2"/>
      <c r="K41" s="6">
        <f t="shared" si="54"/>
        <v>5</v>
      </c>
      <c r="L41" s="6"/>
      <c r="M41" s="6">
        <f t="shared" si="55"/>
        <v>7</v>
      </c>
      <c r="N41" s="6">
        <f t="shared" si="56"/>
        <v>5</v>
      </c>
      <c r="O41" s="6">
        <f t="shared" si="57"/>
        <v>7</v>
      </c>
      <c r="P41" s="9"/>
      <c r="Q41" s="3">
        <f>IF(K34=D41,1,0)</f>
        <v>0</v>
      </c>
      <c r="R41" s="3">
        <f>IF(K34&gt;D41,1,0)</f>
        <v>1</v>
      </c>
      <c r="S41" s="155">
        <f>IF(K34&gt;D41+17.9,1,0)</f>
        <v>0</v>
      </c>
      <c r="T41" s="3"/>
      <c r="U41" s="3">
        <f t="shared" si="58"/>
        <v>6</v>
      </c>
      <c r="V41" s="15">
        <f t="shared" si="59"/>
        <v>4</v>
      </c>
      <c r="W41" s="3">
        <f>IF(M34=D41,1,0)</f>
        <v>0</v>
      </c>
      <c r="X41" s="3">
        <f>IF(M34&gt;D41,1,0)</f>
        <v>1</v>
      </c>
      <c r="Y41" s="155">
        <f>IF(M34&gt;D41+17.9,1,0)</f>
        <v>1</v>
      </c>
      <c r="Z41" s="3">
        <f t="shared" si="60"/>
        <v>7</v>
      </c>
      <c r="AA41" s="15">
        <f t="shared" si="61"/>
        <v>8</v>
      </c>
      <c r="AB41" s="3">
        <f>IF(N34=D41,1,0)</f>
        <v>0</v>
      </c>
      <c r="AC41" s="3">
        <f>IF(N34&gt;D41,1,0)</f>
        <v>1</v>
      </c>
      <c r="AD41" s="155">
        <f>IF(N34&gt;D41+17.9,1,0)</f>
        <v>0</v>
      </c>
      <c r="AE41" s="3">
        <f t="shared" si="62"/>
        <v>6</v>
      </c>
      <c r="AF41" s="15">
        <f t="shared" si="63"/>
        <v>4</v>
      </c>
      <c r="AG41" s="3">
        <f>IF(O34=D41,1,0)</f>
        <v>0</v>
      </c>
      <c r="AH41" s="3">
        <f>IF(O34&gt;D41,1,0)</f>
        <v>1</v>
      </c>
      <c r="AI41" s="155">
        <f>IF(O34&gt;D41+17.9,1,0)</f>
        <v>0</v>
      </c>
      <c r="AJ41" s="3"/>
      <c r="AK41" s="3">
        <f t="shared" si="64"/>
        <v>6</v>
      </c>
      <c r="AL41" s="15">
        <f t="shared" si="65"/>
        <v>8</v>
      </c>
      <c r="AM41" s="25" t="s">
        <v>8</v>
      </c>
      <c r="AN41" s="25"/>
      <c r="AO41" s="6">
        <f xml:space="preserve"> IF( K34-D41&lt;0,-1,0)</f>
        <v>0</v>
      </c>
      <c r="AP41" s="72">
        <f xml:space="preserve"> IF(K34-D41&gt;17.9,C41+2,C41+1)</f>
        <v>6</v>
      </c>
      <c r="AQ41" s="6">
        <f t="shared" si="66"/>
        <v>3</v>
      </c>
      <c r="AR41" s="6"/>
      <c r="AS41" s="6"/>
      <c r="AT41" s="72">
        <f t="shared" si="67"/>
        <v>3</v>
      </c>
      <c r="AU41" s="46">
        <f t="shared" si="68"/>
        <v>3</v>
      </c>
      <c r="AV41" s="6">
        <f xml:space="preserve"> IF( M34-D41&lt;0,-1,0)</f>
        <v>0</v>
      </c>
      <c r="AW41" s="72">
        <f xml:space="preserve"> IF(M34-D41&gt;17.9,C41+2,C41+1)</f>
        <v>7</v>
      </c>
      <c r="AX41" s="6">
        <f t="shared" si="69"/>
        <v>-1</v>
      </c>
      <c r="AY41" s="6">
        <f t="shared" si="70"/>
        <v>0</v>
      </c>
      <c r="AZ41" s="46">
        <f t="shared" si="71"/>
        <v>0</v>
      </c>
      <c r="BA41" s="6">
        <f xml:space="preserve"> IF( N34-D41&lt;0,-1,0)</f>
        <v>0</v>
      </c>
      <c r="BB41" s="72">
        <f xml:space="preserve"> IF(N34-D41&gt;17.9,C41+2,C41+1)</f>
        <v>6</v>
      </c>
      <c r="BC41" s="6">
        <f t="shared" si="72"/>
        <v>3</v>
      </c>
      <c r="BD41" s="6">
        <f t="shared" si="73"/>
        <v>3</v>
      </c>
      <c r="BE41" s="46">
        <f t="shared" si="74"/>
        <v>3</v>
      </c>
      <c r="BF41" s="6">
        <f xml:space="preserve"> IF( O34-D41&lt;0,-1,0)</f>
        <v>0</v>
      </c>
      <c r="BG41" s="72">
        <f xml:space="preserve"> IF(O34-D41&gt;17.9,C41+2,C41+1)</f>
        <v>6</v>
      </c>
      <c r="BH41" s="6">
        <f t="shared" si="75"/>
        <v>-1</v>
      </c>
      <c r="BI41" s="6">
        <f t="shared" si="76"/>
        <v>0</v>
      </c>
      <c r="BJ41" s="46">
        <f t="shared" si="77"/>
        <v>0</v>
      </c>
    </row>
    <row r="42" spans="2:62" x14ac:dyDescent="0.25">
      <c r="B42" s="29">
        <v>3</v>
      </c>
      <c r="C42" s="29">
        <f>'DAY 2 INPUT'!C8</f>
        <v>4</v>
      </c>
      <c r="D42" s="29">
        <f>'DAY 2 INPUT'!D8</f>
        <v>5</v>
      </c>
      <c r="E42" s="2"/>
      <c r="F42" s="99">
        <f>'DAY 2 INPUT'!J8</f>
        <v>6</v>
      </c>
      <c r="G42" s="99">
        <f>'DAY 2 INPUT'!K8</f>
        <v>8</v>
      </c>
      <c r="H42" s="99">
        <f>'DAY 2 INPUT'!L8</f>
        <v>6</v>
      </c>
      <c r="I42" s="99">
        <f>'DAY 2 INPUT'!M8</f>
        <v>6</v>
      </c>
      <c r="J42" s="2"/>
      <c r="K42" s="31">
        <f t="shared" si="54"/>
        <v>6</v>
      </c>
      <c r="L42" s="31"/>
      <c r="M42" s="31">
        <f t="shared" si="55"/>
        <v>6</v>
      </c>
      <c r="N42" s="31">
        <f t="shared" si="56"/>
        <v>6</v>
      </c>
      <c r="O42" s="31">
        <f t="shared" si="57"/>
        <v>6</v>
      </c>
      <c r="P42" s="9"/>
      <c r="Q42" s="33">
        <f>IF(K34=D42,1,0)</f>
        <v>0</v>
      </c>
      <c r="R42" s="33">
        <f>IF(K34&gt;D42,1,0)</f>
        <v>1</v>
      </c>
      <c r="S42" s="33">
        <f>IF(K34&gt;D42+17.9,1,0)</f>
        <v>0</v>
      </c>
      <c r="T42" s="33"/>
      <c r="U42" s="33">
        <f t="shared" si="58"/>
        <v>5</v>
      </c>
      <c r="V42" s="159">
        <f t="shared" si="59"/>
        <v>5</v>
      </c>
      <c r="W42" s="33">
        <f>IF(M34=D42,1,0)</f>
        <v>0</v>
      </c>
      <c r="X42" s="33">
        <f>IF(M34&gt;D42,1,0)</f>
        <v>1</v>
      </c>
      <c r="Y42" s="33">
        <f>IF(M34&gt;D42+17.9,1,0)</f>
        <v>1</v>
      </c>
      <c r="Z42" s="33">
        <f t="shared" si="60"/>
        <v>6</v>
      </c>
      <c r="AA42" s="159">
        <f t="shared" si="61"/>
        <v>6</v>
      </c>
      <c r="AB42" s="33">
        <f>IF(N34=D42,1,0)</f>
        <v>0</v>
      </c>
      <c r="AC42" s="33">
        <f>IF(N34&gt;D42,1,0)</f>
        <v>1</v>
      </c>
      <c r="AD42" s="33">
        <f>IF(N34&gt;D42+17.9,1,0)</f>
        <v>0</v>
      </c>
      <c r="AE42" s="33">
        <f t="shared" si="62"/>
        <v>5</v>
      </c>
      <c r="AF42" s="159">
        <f t="shared" si="63"/>
        <v>5</v>
      </c>
      <c r="AG42" s="33">
        <f>IF(O34=D42,1,0)</f>
        <v>0</v>
      </c>
      <c r="AH42" s="33">
        <f>IF(O34&gt;D42,1,0)</f>
        <v>1</v>
      </c>
      <c r="AI42" s="33">
        <f>IF(O34&gt;D42+17.9,1,0)</f>
        <v>1</v>
      </c>
      <c r="AJ42" s="33"/>
      <c r="AK42" s="33">
        <f t="shared" si="64"/>
        <v>6</v>
      </c>
      <c r="AL42" s="159">
        <f t="shared" si="65"/>
        <v>4</v>
      </c>
      <c r="AM42" s="2"/>
      <c r="AN42" s="2"/>
      <c r="AO42" s="31">
        <f xml:space="preserve"> IF( K34-D42&lt;0,-1,0)</f>
        <v>0</v>
      </c>
      <c r="AP42" s="31">
        <f xml:space="preserve"> IF(K34-D42&gt;17.9,C42+2,C42+1)</f>
        <v>5</v>
      </c>
      <c r="AQ42" s="31">
        <f t="shared" si="66"/>
        <v>1</v>
      </c>
      <c r="AR42" s="31"/>
      <c r="AS42" s="31"/>
      <c r="AT42" s="31">
        <f t="shared" si="67"/>
        <v>1</v>
      </c>
      <c r="AU42" s="46">
        <f t="shared" si="68"/>
        <v>1</v>
      </c>
      <c r="AV42" s="31">
        <f xml:space="preserve"> IF( M34-D42&lt;0,-1,0)</f>
        <v>0</v>
      </c>
      <c r="AW42" s="31">
        <f xml:space="preserve"> IF(M34-D42&gt;17.9,C42+2,C42+1)</f>
        <v>6</v>
      </c>
      <c r="AX42" s="31">
        <f t="shared" si="69"/>
        <v>0</v>
      </c>
      <c r="AY42" s="31">
        <f t="shared" si="70"/>
        <v>0</v>
      </c>
      <c r="AZ42" s="46">
        <f t="shared" si="71"/>
        <v>0</v>
      </c>
      <c r="BA42" s="31">
        <f xml:space="preserve"> IF( N34-D42&lt;0,-1,0)</f>
        <v>0</v>
      </c>
      <c r="BB42" s="31">
        <f xml:space="preserve"> IF(N34-D42&gt;17.9,C42+2,C42+1)</f>
        <v>5</v>
      </c>
      <c r="BC42" s="31">
        <f t="shared" si="72"/>
        <v>1</v>
      </c>
      <c r="BD42" s="31">
        <f t="shared" si="73"/>
        <v>1</v>
      </c>
      <c r="BE42" s="46">
        <f t="shared" si="74"/>
        <v>1</v>
      </c>
      <c r="BF42" s="31">
        <f xml:space="preserve"> IF( O34-D42&lt;0,-1,0)</f>
        <v>0</v>
      </c>
      <c r="BG42" s="31">
        <f xml:space="preserve"> IF(O34-D42&gt;17.9,C42+2,C42+1)</f>
        <v>6</v>
      </c>
      <c r="BH42" s="31">
        <f t="shared" si="75"/>
        <v>2</v>
      </c>
      <c r="BI42" s="31">
        <f t="shared" si="76"/>
        <v>2</v>
      </c>
      <c r="BJ42" s="46">
        <f t="shared" si="77"/>
        <v>2</v>
      </c>
    </row>
    <row r="43" spans="2:62" x14ac:dyDescent="0.25">
      <c r="B43" s="4">
        <v>4</v>
      </c>
      <c r="C43" s="118">
        <f>'DAY 2 INPUT'!C9</f>
        <v>3</v>
      </c>
      <c r="D43" s="118">
        <f>'DAY 2 INPUT'!D9</f>
        <v>17</v>
      </c>
      <c r="E43" s="74"/>
      <c r="F43" s="120">
        <f>'DAY 2 INPUT'!J9</f>
        <v>6</v>
      </c>
      <c r="G43" s="120">
        <f>'DAY 2 INPUT'!K9</f>
        <v>7</v>
      </c>
      <c r="H43" s="120">
        <f>'DAY 2 INPUT'!L9</f>
        <v>6</v>
      </c>
      <c r="I43" s="120">
        <f>'DAY 2 INPUT'!M9</f>
        <v>5</v>
      </c>
      <c r="J43" s="2"/>
      <c r="K43" s="6">
        <f t="shared" si="54"/>
        <v>5</v>
      </c>
      <c r="L43" s="6"/>
      <c r="M43" s="6">
        <f t="shared" si="55"/>
        <v>5</v>
      </c>
      <c r="N43" s="6">
        <f t="shared" si="56"/>
        <v>5</v>
      </c>
      <c r="O43" s="6">
        <f t="shared" si="57"/>
        <v>5</v>
      </c>
      <c r="P43" s="9"/>
      <c r="Q43" s="3">
        <f>IF(K34=D43,1,0)</f>
        <v>0</v>
      </c>
      <c r="R43" s="3">
        <f>IF(K34&gt;D43,1,0)</f>
        <v>1</v>
      </c>
      <c r="S43" s="155">
        <f>IF(K34&gt;D43+17.9,1,0)</f>
        <v>0</v>
      </c>
      <c r="T43" s="3"/>
      <c r="U43" s="3">
        <f t="shared" si="58"/>
        <v>4</v>
      </c>
      <c r="V43" s="15">
        <f t="shared" si="59"/>
        <v>5</v>
      </c>
      <c r="W43" s="3">
        <f>IF(M34=D43,1,0)</f>
        <v>0</v>
      </c>
      <c r="X43" s="3">
        <f>IF(M34&gt;D43,1,0)</f>
        <v>1</v>
      </c>
      <c r="Y43" s="155">
        <f>IF(M34&gt;D43+17.9,1,0)</f>
        <v>0</v>
      </c>
      <c r="Z43" s="3">
        <f t="shared" si="60"/>
        <v>4</v>
      </c>
      <c r="AA43" s="15">
        <f t="shared" si="61"/>
        <v>6</v>
      </c>
      <c r="AB43" s="3">
        <f>IF(N34=D43,1,0)</f>
        <v>0</v>
      </c>
      <c r="AC43" s="3">
        <f>IF(N34&gt;D43,1,0)</f>
        <v>1</v>
      </c>
      <c r="AD43" s="155">
        <f>IF(N34&gt;D43+17.9,1,0)</f>
        <v>0</v>
      </c>
      <c r="AE43" s="3">
        <f t="shared" si="62"/>
        <v>4</v>
      </c>
      <c r="AF43" s="15">
        <f t="shared" si="63"/>
        <v>5</v>
      </c>
      <c r="AG43" s="3">
        <f>IF(O34=D43,1,0)</f>
        <v>0</v>
      </c>
      <c r="AH43" s="3">
        <f>IF(O34&gt;D43,1,0)</f>
        <v>1</v>
      </c>
      <c r="AI43" s="155">
        <f>IF(O34&gt;D43+17.9,1,0)</f>
        <v>0</v>
      </c>
      <c r="AJ43" s="3"/>
      <c r="AK43" s="3">
        <f t="shared" si="64"/>
        <v>4</v>
      </c>
      <c r="AL43" s="15">
        <f t="shared" si="65"/>
        <v>4</v>
      </c>
      <c r="AM43" s="2"/>
      <c r="AN43" s="2"/>
      <c r="AO43" s="6">
        <f xml:space="preserve"> IF( K34-D43&lt;0,-1,0)</f>
        <v>0</v>
      </c>
      <c r="AP43" s="72">
        <f xml:space="preserve"> IF(K34-D43&gt;17.9,C43+2,C43+1)</f>
        <v>4</v>
      </c>
      <c r="AQ43" s="6">
        <f t="shared" si="66"/>
        <v>0</v>
      </c>
      <c r="AR43" s="6"/>
      <c r="AS43" s="6"/>
      <c r="AT43" s="72">
        <f t="shared" si="67"/>
        <v>0</v>
      </c>
      <c r="AU43" s="46">
        <f t="shared" si="68"/>
        <v>0</v>
      </c>
      <c r="AV43" s="6">
        <f xml:space="preserve"> IF( M34-D43&lt;0,-1,0)</f>
        <v>0</v>
      </c>
      <c r="AW43" s="72">
        <f xml:space="preserve"> IF(M34-D43&gt;17.9,C43+2,C43+1)</f>
        <v>4</v>
      </c>
      <c r="AX43" s="6">
        <f t="shared" si="69"/>
        <v>-1</v>
      </c>
      <c r="AY43" s="6">
        <f t="shared" si="70"/>
        <v>0</v>
      </c>
      <c r="AZ43" s="46">
        <f t="shared" si="71"/>
        <v>0</v>
      </c>
      <c r="BA43" s="6">
        <f xml:space="preserve"> IF( N34-D43&lt;0,-1,0)</f>
        <v>0</v>
      </c>
      <c r="BB43" s="72">
        <f xml:space="preserve"> IF(N34-D43&gt;17.9,C43+2,C43+1)</f>
        <v>4</v>
      </c>
      <c r="BC43" s="6">
        <f t="shared" si="72"/>
        <v>0</v>
      </c>
      <c r="BD43" s="6">
        <f t="shared" si="73"/>
        <v>0</v>
      </c>
      <c r="BE43" s="46">
        <f t="shared" si="74"/>
        <v>0</v>
      </c>
      <c r="BF43" s="6">
        <f xml:space="preserve"> IF( O34-D43&lt;0,-1,0)</f>
        <v>0</v>
      </c>
      <c r="BG43" s="72">
        <f xml:space="preserve"> IF(O34-D43&gt;17.9,C43+2,C43+1)</f>
        <v>4</v>
      </c>
      <c r="BH43" s="6">
        <f t="shared" si="75"/>
        <v>1</v>
      </c>
      <c r="BI43" s="6">
        <f t="shared" si="76"/>
        <v>1</v>
      </c>
      <c r="BJ43" s="46">
        <f t="shared" si="77"/>
        <v>1</v>
      </c>
    </row>
    <row r="44" spans="2:62" x14ac:dyDescent="0.25">
      <c r="B44" s="29">
        <v>5</v>
      </c>
      <c r="C44" s="29">
        <f>'DAY 2 INPUT'!C10</f>
        <v>4</v>
      </c>
      <c r="D44" s="29">
        <f>'DAY 2 INPUT'!D10</f>
        <v>15</v>
      </c>
      <c r="E44" s="2"/>
      <c r="F44" s="99">
        <f>'DAY 2 INPUT'!J10</f>
        <v>5</v>
      </c>
      <c r="G44" s="99">
        <f>'DAY 2 INPUT'!K10</f>
        <v>7</v>
      </c>
      <c r="H44" s="99">
        <f>'DAY 2 INPUT'!L10</f>
        <v>7</v>
      </c>
      <c r="I44" s="99">
        <f>'DAY 2 INPUT'!M10</f>
        <v>6</v>
      </c>
      <c r="J44" s="2"/>
      <c r="K44" s="31">
        <f t="shared" si="54"/>
        <v>5</v>
      </c>
      <c r="L44" s="31"/>
      <c r="M44" s="31">
        <f t="shared" si="55"/>
        <v>6</v>
      </c>
      <c r="N44" s="31">
        <f t="shared" si="56"/>
        <v>6</v>
      </c>
      <c r="O44" s="31">
        <f t="shared" si="57"/>
        <v>6</v>
      </c>
      <c r="P44" s="9"/>
      <c r="Q44" s="33">
        <f>IF(K34=D44,1,0)</f>
        <v>0</v>
      </c>
      <c r="R44" s="33">
        <f>IF(K34&gt;D44,1,0)</f>
        <v>1</v>
      </c>
      <c r="S44" s="33">
        <f>IF(K34&gt;D44+17.9,1,0)</f>
        <v>0</v>
      </c>
      <c r="T44" s="33"/>
      <c r="U44" s="33">
        <f t="shared" si="58"/>
        <v>5</v>
      </c>
      <c r="V44" s="159">
        <f t="shared" si="59"/>
        <v>4</v>
      </c>
      <c r="W44" s="33">
        <f>IF(M34=D44,1,0)</f>
        <v>0</v>
      </c>
      <c r="X44" s="33">
        <f>IF(M34&gt;D44,1,0)</f>
        <v>1</v>
      </c>
      <c r="Y44" s="33">
        <f>IF(M34&gt;D44+17.9,1,0)</f>
        <v>1</v>
      </c>
      <c r="Z44" s="33">
        <f t="shared" si="60"/>
        <v>6</v>
      </c>
      <c r="AA44" s="159">
        <f t="shared" si="61"/>
        <v>5</v>
      </c>
      <c r="AB44" s="33">
        <f>IF(N34=D44,1,0)</f>
        <v>0</v>
      </c>
      <c r="AC44" s="33">
        <f>IF(N34&gt;D44,1,0)</f>
        <v>1</v>
      </c>
      <c r="AD44" s="33">
        <f>IF(N34&gt;D44+17.9,1,0)</f>
        <v>0</v>
      </c>
      <c r="AE44" s="33">
        <f t="shared" si="62"/>
        <v>5</v>
      </c>
      <c r="AF44" s="159">
        <f t="shared" si="63"/>
        <v>6</v>
      </c>
      <c r="AG44" s="33">
        <f>IF(O34=D44,1,0)</f>
        <v>0</v>
      </c>
      <c r="AH44" s="33">
        <f>IF(O34&gt;D44,1,0)</f>
        <v>1</v>
      </c>
      <c r="AI44" s="33">
        <f>IF(O34&gt;D44+17.9,1,0)</f>
        <v>0</v>
      </c>
      <c r="AJ44" s="33"/>
      <c r="AK44" s="33">
        <f t="shared" si="64"/>
        <v>5</v>
      </c>
      <c r="AL44" s="159">
        <f t="shared" si="65"/>
        <v>5</v>
      </c>
      <c r="AM44" s="2"/>
      <c r="AN44" s="2"/>
      <c r="AO44" s="31">
        <f xml:space="preserve"> IF( K34-D44&lt;0,-1,0)</f>
        <v>0</v>
      </c>
      <c r="AP44" s="31">
        <f xml:space="preserve"> IF(K34-D44&gt;17.9,C44+2,C44+1)</f>
        <v>5</v>
      </c>
      <c r="AQ44" s="31">
        <f t="shared" si="66"/>
        <v>2</v>
      </c>
      <c r="AR44" s="31"/>
      <c r="AS44" s="31"/>
      <c r="AT44" s="31">
        <f t="shared" si="67"/>
        <v>2</v>
      </c>
      <c r="AU44" s="46">
        <f t="shared" si="68"/>
        <v>2</v>
      </c>
      <c r="AV44" s="31">
        <f xml:space="preserve"> IF( M34-D44&lt;0,-1,0)</f>
        <v>0</v>
      </c>
      <c r="AW44" s="31">
        <f xml:space="preserve"> IF(M34-D44&gt;17.9,C44+2,C44+1)</f>
        <v>6</v>
      </c>
      <c r="AX44" s="31">
        <f t="shared" si="69"/>
        <v>1</v>
      </c>
      <c r="AY44" s="31">
        <f t="shared" si="70"/>
        <v>1</v>
      </c>
      <c r="AZ44" s="46">
        <f t="shared" si="71"/>
        <v>1</v>
      </c>
      <c r="BA44" s="31">
        <f xml:space="preserve"> IF( N34-D44&lt;0,-1,0)</f>
        <v>0</v>
      </c>
      <c r="BB44" s="31">
        <f xml:space="preserve"> IF(N34-D44&gt;17.9,C44+2,C44+1)</f>
        <v>5</v>
      </c>
      <c r="BC44" s="31">
        <f t="shared" si="72"/>
        <v>0</v>
      </c>
      <c r="BD44" s="31">
        <f t="shared" si="73"/>
        <v>0</v>
      </c>
      <c r="BE44" s="46">
        <f t="shared" si="74"/>
        <v>0</v>
      </c>
      <c r="BF44" s="31">
        <f xml:space="preserve"> IF( O34-D44&lt;0,-1,0)</f>
        <v>0</v>
      </c>
      <c r="BG44" s="31">
        <f xml:space="preserve"> IF(O34-D44&gt;17.9,C44+2,C44+1)</f>
        <v>5</v>
      </c>
      <c r="BH44" s="31">
        <f t="shared" si="75"/>
        <v>1</v>
      </c>
      <c r="BI44" s="31">
        <f t="shared" si="76"/>
        <v>1</v>
      </c>
      <c r="BJ44" s="46">
        <f t="shared" si="77"/>
        <v>1</v>
      </c>
    </row>
    <row r="45" spans="2:62" x14ac:dyDescent="0.25">
      <c r="B45" s="4">
        <v>6</v>
      </c>
      <c r="C45" s="118">
        <f>'DAY 2 INPUT'!C11</f>
        <v>4</v>
      </c>
      <c r="D45" s="118">
        <f>'DAY 2 INPUT'!D11</f>
        <v>3</v>
      </c>
      <c r="E45" s="74"/>
      <c r="F45" s="120">
        <f>'DAY 2 INPUT'!J11</f>
        <v>4</v>
      </c>
      <c r="G45" s="120">
        <f>'DAY 2 INPUT'!K11</f>
        <v>4</v>
      </c>
      <c r="H45" s="120">
        <f>'DAY 2 INPUT'!L11</f>
        <v>5</v>
      </c>
      <c r="I45" s="120">
        <f>'DAY 2 INPUT'!M11</f>
        <v>7</v>
      </c>
      <c r="J45" s="2"/>
      <c r="K45" s="6">
        <f t="shared" si="54"/>
        <v>4</v>
      </c>
      <c r="L45" s="6"/>
      <c r="M45" s="6">
        <f t="shared" si="55"/>
        <v>4</v>
      </c>
      <c r="N45" s="6">
        <f t="shared" si="56"/>
        <v>5</v>
      </c>
      <c r="O45" s="6">
        <f t="shared" si="57"/>
        <v>6</v>
      </c>
      <c r="P45" s="9"/>
      <c r="Q45" s="3">
        <f>IF(K34=D45,1,0)</f>
        <v>0</v>
      </c>
      <c r="R45" s="3">
        <f>IF(K34&gt;D45,1,0)</f>
        <v>1</v>
      </c>
      <c r="S45" s="155">
        <f>IF(K34&gt;D45+17.9,1,0)</f>
        <v>1</v>
      </c>
      <c r="T45" s="3"/>
      <c r="U45" s="3">
        <f t="shared" si="58"/>
        <v>6</v>
      </c>
      <c r="V45" s="15">
        <f t="shared" si="59"/>
        <v>2</v>
      </c>
      <c r="W45" s="3">
        <f>IF(M34=D45,1,0)</f>
        <v>0</v>
      </c>
      <c r="X45" s="3">
        <f>IF(M34&gt;D45,1,0)</f>
        <v>1</v>
      </c>
      <c r="Y45" s="155">
        <f>IF(M34&gt;D45+17.9,1,0)</f>
        <v>1</v>
      </c>
      <c r="Z45" s="3">
        <f t="shared" si="60"/>
        <v>6</v>
      </c>
      <c r="AA45" s="15">
        <f t="shared" si="61"/>
        <v>2</v>
      </c>
      <c r="AB45" s="3">
        <f>IF(N34=D45,1,0)</f>
        <v>0</v>
      </c>
      <c r="AC45" s="3">
        <f>IF(N34&gt;D45,1,0)</f>
        <v>1</v>
      </c>
      <c r="AD45" s="155">
        <f>IF(N34&gt;D45+17.9,1,0)</f>
        <v>1</v>
      </c>
      <c r="AE45" s="3">
        <f t="shared" si="62"/>
        <v>6</v>
      </c>
      <c r="AF45" s="15">
        <f t="shared" si="63"/>
        <v>3</v>
      </c>
      <c r="AG45" s="3">
        <f>IF(O34=D45,1,0)</f>
        <v>0</v>
      </c>
      <c r="AH45" s="3">
        <f>IF(O34&gt;D45,1,0)</f>
        <v>1</v>
      </c>
      <c r="AI45" s="155">
        <f>IF(O34&gt;D45+17.9,1,0)</f>
        <v>1</v>
      </c>
      <c r="AJ45" s="3"/>
      <c r="AK45" s="3">
        <f t="shared" si="64"/>
        <v>6</v>
      </c>
      <c r="AL45" s="15">
        <f t="shared" si="65"/>
        <v>5</v>
      </c>
      <c r="AM45" s="2"/>
      <c r="AN45" s="2"/>
      <c r="AO45" s="6">
        <f xml:space="preserve"> IF( K34-D45&lt;0,-1,0)</f>
        <v>0</v>
      </c>
      <c r="AP45" s="72">
        <f xml:space="preserve"> IF(K34-D45&gt;17.9,C45+2,C45+1)</f>
        <v>6</v>
      </c>
      <c r="AQ45" s="6">
        <f t="shared" si="66"/>
        <v>4</v>
      </c>
      <c r="AR45" s="6"/>
      <c r="AS45" s="6"/>
      <c r="AT45" s="72">
        <f t="shared" si="67"/>
        <v>4</v>
      </c>
      <c r="AU45" s="46">
        <f t="shared" si="68"/>
        <v>4</v>
      </c>
      <c r="AV45" s="6">
        <f xml:space="preserve"> IF( M34-D45&lt;0,-1,0)</f>
        <v>0</v>
      </c>
      <c r="AW45" s="72">
        <f xml:space="preserve"> IF(M34-D45&gt;17.9,C45+2,C45+1)</f>
        <v>6</v>
      </c>
      <c r="AX45" s="6">
        <f t="shared" si="69"/>
        <v>4</v>
      </c>
      <c r="AY45" s="6">
        <f t="shared" si="70"/>
        <v>4</v>
      </c>
      <c r="AZ45" s="46">
        <f t="shared" si="71"/>
        <v>4</v>
      </c>
      <c r="BA45" s="6">
        <f xml:space="preserve"> IF( N34-D45&lt;0,-1,0)</f>
        <v>0</v>
      </c>
      <c r="BB45" s="72">
        <f xml:space="preserve"> IF(N34-D45&gt;17.9,C45+2,C45+1)</f>
        <v>6</v>
      </c>
      <c r="BC45" s="6">
        <f t="shared" si="72"/>
        <v>3</v>
      </c>
      <c r="BD45" s="6">
        <f t="shared" si="73"/>
        <v>3</v>
      </c>
      <c r="BE45" s="46">
        <f t="shared" si="74"/>
        <v>3</v>
      </c>
      <c r="BF45" s="6">
        <f xml:space="preserve"> IF( O34-D45&lt;0,-1,0)</f>
        <v>0</v>
      </c>
      <c r="BG45" s="72">
        <f xml:space="preserve"> IF(O34-D45&gt;17.9,C45+2,C45+1)</f>
        <v>6</v>
      </c>
      <c r="BH45" s="6">
        <f t="shared" si="75"/>
        <v>1</v>
      </c>
      <c r="BI45" s="6">
        <f t="shared" si="76"/>
        <v>1</v>
      </c>
      <c r="BJ45" s="46">
        <f t="shared" si="77"/>
        <v>1</v>
      </c>
    </row>
    <row r="46" spans="2:62" x14ac:dyDescent="0.25">
      <c r="B46" s="29">
        <v>7</v>
      </c>
      <c r="C46" s="29">
        <f>'DAY 2 INPUT'!C12</f>
        <v>4</v>
      </c>
      <c r="D46" s="29">
        <f>'DAY 2 INPUT'!D12</f>
        <v>1</v>
      </c>
      <c r="E46" s="2"/>
      <c r="F46" s="99">
        <f>'DAY 2 INPUT'!J12</f>
        <v>7</v>
      </c>
      <c r="G46" s="99">
        <f>'DAY 2 INPUT'!K12</f>
        <v>6</v>
      </c>
      <c r="H46" s="99">
        <f>'DAY 2 INPUT'!L12</f>
        <v>5</v>
      </c>
      <c r="I46" s="99">
        <f>'DAY 2 INPUT'!M12</f>
        <v>7</v>
      </c>
      <c r="J46" s="2"/>
      <c r="K46" s="31">
        <f t="shared" si="54"/>
        <v>6</v>
      </c>
      <c r="L46" s="31"/>
      <c r="M46" s="31">
        <f t="shared" si="55"/>
        <v>6</v>
      </c>
      <c r="N46" s="31">
        <f t="shared" si="56"/>
        <v>5</v>
      </c>
      <c r="O46" s="31">
        <f t="shared" si="57"/>
        <v>6</v>
      </c>
      <c r="P46" s="9"/>
      <c r="Q46" s="33">
        <f>IF(K34=D46,1,0)</f>
        <v>0</v>
      </c>
      <c r="R46" s="33">
        <f>IF(K34&gt;D46,1,0)</f>
        <v>1</v>
      </c>
      <c r="S46" s="33">
        <f>IF(K34&gt;D46+17.9,1,0)</f>
        <v>1</v>
      </c>
      <c r="T46" s="33"/>
      <c r="U46" s="33">
        <f t="shared" si="58"/>
        <v>6</v>
      </c>
      <c r="V46" s="159">
        <f t="shared" si="59"/>
        <v>5</v>
      </c>
      <c r="W46" s="33">
        <f>IF(M34=D46,1,0)</f>
        <v>0</v>
      </c>
      <c r="X46" s="33">
        <f>IF(M34&gt;D46,1,0)</f>
        <v>1</v>
      </c>
      <c r="Y46" s="33">
        <f>IF(M34&gt;D46+17.9,1,0)</f>
        <v>1</v>
      </c>
      <c r="Z46" s="33">
        <f t="shared" si="60"/>
        <v>6</v>
      </c>
      <c r="AA46" s="159">
        <f t="shared" si="61"/>
        <v>4</v>
      </c>
      <c r="AB46" s="33">
        <f>IF(N34=D46,1,0)</f>
        <v>0</v>
      </c>
      <c r="AC46" s="33">
        <f>IF(N34&gt;D46,1,0)</f>
        <v>1</v>
      </c>
      <c r="AD46" s="33">
        <f>IF(N34&gt;D46+17.9,1,0)</f>
        <v>1</v>
      </c>
      <c r="AE46" s="33">
        <f t="shared" si="62"/>
        <v>6</v>
      </c>
      <c r="AF46" s="159">
        <f t="shared" si="63"/>
        <v>3</v>
      </c>
      <c r="AG46" s="33">
        <f>IF(O34=D46,1,0)</f>
        <v>0</v>
      </c>
      <c r="AH46" s="33">
        <f>IF(O34&gt;D46,1,0)</f>
        <v>1</v>
      </c>
      <c r="AI46" s="33">
        <f>IF(O34&gt;D46+17.9,1,0)</f>
        <v>1</v>
      </c>
      <c r="AJ46" s="33"/>
      <c r="AK46" s="33">
        <f t="shared" si="64"/>
        <v>6</v>
      </c>
      <c r="AL46" s="159">
        <f t="shared" si="65"/>
        <v>5</v>
      </c>
      <c r="AM46" s="2"/>
      <c r="AN46" s="2"/>
      <c r="AO46" s="31">
        <f xml:space="preserve"> IF( K34-D46&lt;0,-1,0)</f>
        <v>0</v>
      </c>
      <c r="AP46" s="31">
        <f xml:space="preserve"> IF(K34-D46&gt;17.9,C46+2,C46+1)</f>
        <v>6</v>
      </c>
      <c r="AQ46" s="31">
        <f t="shared" si="66"/>
        <v>1</v>
      </c>
      <c r="AR46" s="31"/>
      <c r="AS46" s="31"/>
      <c r="AT46" s="31">
        <f t="shared" si="67"/>
        <v>1</v>
      </c>
      <c r="AU46" s="46">
        <f t="shared" si="68"/>
        <v>1</v>
      </c>
      <c r="AV46" s="31">
        <f xml:space="preserve"> IF( M34-D46&lt;0,-1,0)</f>
        <v>0</v>
      </c>
      <c r="AW46" s="31">
        <f xml:space="preserve"> IF(M34-D46&gt;17.9,C46+2,C46+1)</f>
        <v>6</v>
      </c>
      <c r="AX46" s="31">
        <f t="shared" si="69"/>
        <v>2</v>
      </c>
      <c r="AY46" s="31">
        <f t="shared" si="70"/>
        <v>2</v>
      </c>
      <c r="AZ46" s="46">
        <f t="shared" si="71"/>
        <v>2</v>
      </c>
      <c r="BA46" s="31">
        <f xml:space="preserve"> IF( N34-D46&lt;0,-1,0)</f>
        <v>0</v>
      </c>
      <c r="BB46" s="31">
        <f xml:space="preserve"> IF(N34-D46&gt;17.9,C46+2,C46+1)</f>
        <v>6</v>
      </c>
      <c r="BC46" s="31">
        <f t="shared" si="72"/>
        <v>3</v>
      </c>
      <c r="BD46" s="31">
        <f t="shared" si="73"/>
        <v>3</v>
      </c>
      <c r="BE46" s="46">
        <f t="shared" si="74"/>
        <v>3</v>
      </c>
      <c r="BF46" s="31">
        <f xml:space="preserve"> IF( O34-D46&lt;0,-1,0)</f>
        <v>0</v>
      </c>
      <c r="BG46" s="31">
        <f xml:space="preserve"> IF(O34-D46&gt;17.9,C46+2,C46+1)</f>
        <v>6</v>
      </c>
      <c r="BH46" s="31">
        <f t="shared" si="75"/>
        <v>1</v>
      </c>
      <c r="BI46" s="31">
        <f t="shared" si="76"/>
        <v>1</v>
      </c>
      <c r="BJ46" s="46">
        <f t="shared" si="77"/>
        <v>1</v>
      </c>
    </row>
    <row r="47" spans="2:62" x14ac:dyDescent="0.25">
      <c r="B47" s="4">
        <v>8</v>
      </c>
      <c r="C47" s="118">
        <f>'DAY 2 INPUT'!C13</f>
        <v>3</v>
      </c>
      <c r="D47" s="118">
        <f>'DAY 2 INPUT'!D13</f>
        <v>13</v>
      </c>
      <c r="E47" s="74"/>
      <c r="F47" s="120">
        <f>'DAY 2 INPUT'!J13</f>
        <v>4</v>
      </c>
      <c r="G47" s="120">
        <f>'DAY 2 INPUT'!K13</f>
        <v>5</v>
      </c>
      <c r="H47" s="120">
        <f>'DAY 2 INPUT'!L13</f>
        <v>5</v>
      </c>
      <c r="I47" s="120">
        <f>'DAY 2 INPUT'!M13</f>
        <v>4</v>
      </c>
      <c r="J47" s="2"/>
      <c r="K47" s="6">
        <f t="shared" si="54"/>
        <v>4</v>
      </c>
      <c r="L47" s="6"/>
      <c r="M47" s="6">
        <f t="shared" si="55"/>
        <v>5</v>
      </c>
      <c r="N47" s="6">
        <f t="shared" si="56"/>
        <v>5</v>
      </c>
      <c r="O47" s="6">
        <f t="shared" si="57"/>
        <v>4</v>
      </c>
      <c r="P47" s="9"/>
      <c r="Q47" s="3">
        <f>IF(K34=D47,1,0)</f>
        <v>0</v>
      </c>
      <c r="R47" s="3">
        <f>IF(K34&gt;D47,1,0)</f>
        <v>1</v>
      </c>
      <c r="S47" s="155">
        <f>IF(K34&gt;D47+17.9,1,0)</f>
        <v>0</v>
      </c>
      <c r="T47" s="3"/>
      <c r="U47" s="3">
        <f t="shared" si="58"/>
        <v>4</v>
      </c>
      <c r="V47" s="15">
        <f t="shared" si="59"/>
        <v>3</v>
      </c>
      <c r="W47" s="3">
        <f>IF(M34=D47,1,0)</f>
        <v>0</v>
      </c>
      <c r="X47" s="3">
        <f>IF(M34&gt;D47,1,0)</f>
        <v>1</v>
      </c>
      <c r="Y47" s="155">
        <f>IF(M34&gt;D47+17.9,1,0)</f>
        <v>1</v>
      </c>
      <c r="Z47" s="3">
        <f t="shared" si="60"/>
        <v>5</v>
      </c>
      <c r="AA47" s="15">
        <f t="shared" si="61"/>
        <v>3</v>
      </c>
      <c r="AB47" s="3">
        <f>IF(N34=D47,1,0)</f>
        <v>0</v>
      </c>
      <c r="AC47" s="3">
        <f>IF(N34&gt;D47,1,0)</f>
        <v>1</v>
      </c>
      <c r="AD47" s="155">
        <f>IF(N34&gt;D47+17.9,1,0)</f>
        <v>0</v>
      </c>
      <c r="AE47" s="3">
        <f t="shared" si="62"/>
        <v>4</v>
      </c>
      <c r="AF47" s="15">
        <f t="shared" si="63"/>
        <v>4</v>
      </c>
      <c r="AG47" s="3">
        <f>IF(O34=D47,1,0)</f>
        <v>0</v>
      </c>
      <c r="AH47" s="3">
        <f>IF(O34&gt;D47,1,0)</f>
        <v>1</v>
      </c>
      <c r="AI47" s="155">
        <f>IF(O34&gt;D47+17.9,1,0)</f>
        <v>0</v>
      </c>
      <c r="AJ47" s="3"/>
      <c r="AK47" s="3">
        <f t="shared" si="64"/>
        <v>4</v>
      </c>
      <c r="AL47" s="15">
        <f t="shared" si="65"/>
        <v>3</v>
      </c>
      <c r="AM47" s="2"/>
      <c r="AN47" s="2"/>
      <c r="AO47" s="6">
        <f xml:space="preserve"> IF( K34-D47&lt;0,-1,0)</f>
        <v>0</v>
      </c>
      <c r="AP47" s="72">
        <f xml:space="preserve"> IF(K34-D47&gt;17.9,C47+2,C47+1)</f>
        <v>4</v>
      </c>
      <c r="AQ47" s="6">
        <f t="shared" si="66"/>
        <v>2</v>
      </c>
      <c r="AR47" s="6"/>
      <c r="AS47" s="6"/>
      <c r="AT47" s="72">
        <f t="shared" si="67"/>
        <v>2</v>
      </c>
      <c r="AU47" s="46">
        <f t="shared" si="68"/>
        <v>2</v>
      </c>
      <c r="AV47" s="6">
        <f xml:space="preserve"> IF( M34-D47&lt;0,-1,0)</f>
        <v>0</v>
      </c>
      <c r="AW47" s="72">
        <f xml:space="preserve"> IF(M34-D47&gt;17.9,C47+2,C47+1)</f>
        <v>5</v>
      </c>
      <c r="AX47" s="6">
        <f t="shared" si="69"/>
        <v>2</v>
      </c>
      <c r="AY47" s="6">
        <f t="shared" si="70"/>
        <v>2</v>
      </c>
      <c r="AZ47" s="46">
        <f t="shared" si="71"/>
        <v>2</v>
      </c>
      <c r="BA47" s="6">
        <f xml:space="preserve"> IF( N34-D47&lt;0,-1,0)</f>
        <v>0</v>
      </c>
      <c r="BB47" s="72">
        <f xml:space="preserve"> IF(N34-D47&gt;17.9,C47+2,C47+1)</f>
        <v>4</v>
      </c>
      <c r="BC47" s="6">
        <f t="shared" si="72"/>
        <v>1</v>
      </c>
      <c r="BD47" s="6">
        <f t="shared" si="73"/>
        <v>1</v>
      </c>
      <c r="BE47" s="46">
        <f t="shared" si="74"/>
        <v>1</v>
      </c>
      <c r="BF47" s="6">
        <f xml:space="preserve"> IF( O34-D47&lt;0,-1,0)</f>
        <v>0</v>
      </c>
      <c r="BG47" s="72">
        <f xml:space="preserve"> IF(O34-D47&gt;17.9,C47+2,C47+1)</f>
        <v>4</v>
      </c>
      <c r="BH47" s="6">
        <f t="shared" si="75"/>
        <v>2</v>
      </c>
      <c r="BI47" s="6">
        <f t="shared" si="76"/>
        <v>2</v>
      </c>
      <c r="BJ47" s="46">
        <f t="shared" si="77"/>
        <v>2</v>
      </c>
    </row>
    <row r="48" spans="2:62" x14ac:dyDescent="0.25">
      <c r="B48" s="29">
        <v>9</v>
      </c>
      <c r="C48" s="29">
        <f>'DAY 2 INPUT'!C14</f>
        <v>4</v>
      </c>
      <c r="D48" s="29">
        <f>'DAY 2 INPUT'!D14</f>
        <v>9</v>
      </c>
      <c r="E48" s="2"/>
      <c r="F48" s="99">
        <f>'DAY 2 INPUT'!J14</f>
        <v>5</v>
      </c>
      <c r="G48" s="99">
        <f>'DAY 2 INPUT'!K14</f>
        <v>10</v>
      </c>
      <c r="H48" s="99">
        <f>'DAY 2 INPUT'!L14</f>
        <v>7</v>
      </c>
      <c r="I48" s="99">
        <f>'DAY 2 INPUT'!M14</f>
        <v>4</v>
      </c>
      <c r="J48" s="2"/>
      <c r="K48" s="31">
        <f t="shared" si="54"/>
        <v>5</v>
      </c>
      <c r="L48" s="31"/>
      <c r="M48" s="31">
        <f t="shared" si="55"/>
        <v>6</v>
      </c>
      <c r="N48" s="31">
        <f t="shared" si="56"/>
        <v>6</v>
      </c>
      <c r="O48" s="31">
        <f t="shared" si="57"/>
        <v>4</v>
      </c>
      <c r="P48" s="9"/>
      <c r="Q48" s="33">
        <f>IF(K34=D48,1,0)</f>
        <v>0</v>
      </c>
      <c r="R48" s="33">
        <f>IF(K34&gt;D48,1,0)</f>
        <v>1</v>
      </c>
      <c r="S48" s="33">
        <f>IF(K34&gt;D48+17.9,1,0)</f>
        <v>0</v>
      </c>
      <c r="T48" s="33"/>
      <c r="U48" s="33">
        <f t="shared" si="58"/>
        <v>5</v>
      </c>
      <c r="V48" s="159">
        <f t="shared" si="59"/>
        <v>4</v>
      </c>
      <c r="W48" s="33">
        <f>IF(M34=D48,1,0)</f>
        <v>0</v>
      </c>
      <c r="X48" s="33">
        <f>IF(M34&gt;D48,1,0)</f>
        <v>1</v>
      </c>
      <c r="Y48" s="33">
        <f>IF(M34&gt;D48+17.9,1,0)</f>
        <v>1</v>
      </c>
      <c r="Z48" s="33">
        <f t="shared" si="60"/>
        <v>6</v>
      </c>
      <c r="AA48" s="159">
        <f t="shared" si="61"/>
        <v>8</v>
      </c>
      <c r="AB48" s="33">
        <f>IF(N34=D48,1,0)</f>
        <v>0</v>
      </c>
      <c r="AC48" s="33">
        <f>IF(N34&gt;D48,1,0)</f>
        <v>1</v>
      </c>
      <c r="AD48" s="33">
        <f>IF(N34&gt;D48+17.9,1,0)</f>
        <v>0</v>
      </c>
      <c r="AE48" s="33">
        <f t="shared" si="62"/>
        <v>5</v>
      </c>
      <c r="AF48" s="159">
        <f t="shared" si="63"/>
        <v>6</v>
      </c>
      <c r="AG48" s="33">
        <f>IF(O34=D48,1,0)</f>
        <v>0</v>
      </c>
      <c r="AH48" s="33">
        <f>IF(O34&gt;D48,1,0)</f>
        <v>1</v>
      </c>
      <c r="AI48" s="33">
        <f>IF(O34&gt;D48+17.9,1,0)</f>
        <v>0</v>
      </c>
      <c r="AJ48" s="33"/>
      <c r="AK48" s="33">
        <f t="shared" si="64"/>
        <v>5</v>
      </c>
      <c r="AL48" s="159">
        <f t="shared" si="65"/>
        <v>3</v>
      </c>
      <c r="AM48" s="2"/>
      <c r="AN48" s="2"/>
      <c r="AO48" s="31">
        <f xml:space="preserve"> IF( K34-D48&lt;0,-1,0)</f>
        <v>0</v>
      </c>
      <c r="AP48" s="31">
        <f xml:space="preserve"> IF(K34-D48&gt;17.9,C48+2,C48+1)</f>
        <v>5</v>
      </c>
      <c r="AQ48" s="31">
        <f t="shared" si="66"/>
        <v>2</v>
      </c>
      <c r="AR48" s="31"/>
      <c r="AS48" s="31"/>
      <c r="AT48" s="31">
        <f t="shared" si="67"/>
        <v>2</v>
      </c>
      <c r="AU48" s="46">
        <f t="shared" si="68"/>
        <v>2</v>
      </c>
      <c r="AV48" s="31">
        <f xml:space="preserve"> IF( M34-D48&lt;0,-1,0)</f>
        <v>0</v>
      </c>
      <c r="AW48" s="31">
        <f xml:space="preserve"> IF(M34-D48&gt;17.9,C48+2,C48+1)</f>
        <v>6</v>
      </c>
      <c r="AX48" s="31">
        <f t="shared" si="69"/>
        <v>-2</v>
      </c>
      <c r="AY48" s="31">
        <f t="shared" si="70"/>
        <v>0</v>
      </c>
      <c r="AZ48" s="46">
        <f t="shared" si="71"/>
        <v>0</v>
      </c>
      <c r="BA48" s="31">
        <f xml:space="preserve"> IF( N34-D48&lt;0,-1,0)</f>
        <v>0</v>
      </c>
      <c r="BB48" s="31">
        <f xml:space="preserve"> IF(N34-D48&gt;17.9,C48+2,C48+1)</f>
        <v>5</v>
      </c>
      <c r="BC48" s="31">
        <f t="shared" si="72"/>
        <v>0</v>
      </c>
      <c r="BD48" s="31">
        <f t="shared" si="73"/>
        <v>0</v>
      </c>
      <c r="BE48" s="46">
        <f t="shared" si="74"/>
        <v>0</v>
      </c>
      <c r="BF48" s="31">
        <f xml:space="preserve"> IF( O34-D48&lt;0,-1,0)</f>
        <v>0</v>
      </c>
      <c r="BG48" s="31">
        <f xml:space="preserve"> IF(O34-D48&gt;17.9,C48+2,C48+1)</f>
        <v>5</v>
      </c>
      <c r="BH48" s="31">
        <f t="shared" si="75"/>
        <v>3</v>
      </c>
      <c r="BI48" s="31">
        <f t="shared" si="76"/>
        <v>3</v>
      </c>
      <c r="BJ48" s="46">
        <f t="shared" si="77"/>
        <v>3</v>
      </c>
    </row>
    <row r="49" spans="2:62" x14ac:dyDescent="0.25">
      <c r="B49" s="4" t="s">
        <v>1</v>
      </c>
      <c r="C49" s="4">
        <f>SUM(C40:C48)</f>
        <v>35</v>
      </c>
      <c r="D49" s="4"/>
      <c r="E49" s="2"/>
      <c r="F49" s="6">
        <f>SUM(F40:F48)</f>
        <v>47</v>
      </c>
      <c r="G49" s="6">
        <f>SUM(G40:G48)</f>
        <v>64</v>
      </c>
      <c r="H49" s="6">
        <f>SUM(H40:H48)</f>
        <v>53</v>
      </c>
      <c r="I49" s="6">
        <f>SUM(I40:I48)</f>
        <v>54</v>
      </c>
      <c r="J49" s="2"/>
      <c r="K49" s="6">
        <f>SUM(K40:K48)</f>
        <v>45</v>
      </c>
      <c r="L49" s="6"/>
      <c r="M49" s="6">
        <f>SUM(M40:M48)</f>
        <v>51</v>
      </c>
      <c r="N49" s="6">
        <f>SUM(N40:N48)</f>
        <v>49</v>
      </c>
      <c r="O49" s="6">
        <f>SUM(O40:O48)</f>
        <v>50</v>
      </c>
      <c r="P49" s="9"/>
      <c r="Q49" s="3" t="s">
        <v>8</v>
      </c>
      <c r="R49" s="3" t="s">
        <v>27</v>
      </c>
      <c r="S49" s="3"/>
      <c r="T49" s="3"/>
      <c r="U49" s="3" t="s">
        <v>8</v>
      </c>
      <c r="V49" s="15">
        <f>SUM(V40:V48)</f>
        <v>36</v>
      </c>
      <c r="W49" s="3" t="s">
        <v>8</v>
      </c>
      <c r="X49" s="3" t="s">
        <v>27</v>
      </c>
      <c r="Y49" s="3"/>
      <c r="Z49" s="3" t="s">
        <v>8</v>
      </c>
      <c r="AA49" s="15">
        <f>SUM(AA40:AA48)</f>
        <v>47</v>
      </c>
      <c r="AB49" s="3" t="s">
        <v>8</v>
      </c>
      <c r="AC49" s="3" t="s">
        <v>27</v>
      </c>
      <c r="AD49" s="3"/>
      <c r="AE49" s="3" t="s">
        <v>8</v>
      </c>
      <c r="AF49" s="15">
        <f>SUM(AF40:AF48)</f>
        <v>42</v>
      </c>
      <c r="AG49" s="3" t="s">
        <v>8</v>
      </c>
      <c r="AH49" s="3" t="s">
        <v>27</v>
      </c>
      <c r="AI49" s="3"/>
      <c r="AJ49" s="3"/>
      <c r="AK49" s="3" t="s">
        <v>8</v>
      </c>
      <c r="AL49" s="15">
        <f>SUM(AL40:AL48)</f>
        <v>42</v>
      </c>
      <c r="AM49" s="2"/>
      <c r="AN49" s="2"/>
      <c r="AO49" s="6" t="s">
        <v>8</v>
      </c>
      <c r="AP49" s="6" t="s">
        <v>8</v>
      </c>
      <c r="AQ49" s="6"/>
      <c r="AR49" s="6"/>
      <c r="AS49" s="6"/>
      <c r="AT49" s="6">
        <f>SUM(AT40:AT48)</f>
        <v>17</v>
      </c>
      <c r="AU49" s="47">
        <f>SUM(AU40:AU48)</f>
        <v>17</v>
      </c>
      <c r="AV49" s="6" t="s">
        <v>8</v>
      </c>
      <c r="AW49" s="6" t="s">
        <v>8</v>
      </c>
      <c r="AX49" s="6"/>
      <c r="AY49" s="6">
        <f>SUM(AY40:AY48)</f>
        <v>10</v>
      </c>
      <c r="AZ49" s="47">
        <f>SUM(AZ40:AZ48)</f>
        <v>10</v>
      </c>
      <c r="BA49" s="6" t="s">
        <v>8</v>
      </c>
      <c r="BB49" s="6" t="s">
        <v>8</v>
      </c>
      <c r="BC49" s="6"/>
      <c r="BD49" s="6">
        <f>SUM(BD40:BD48)</f>
        <v>11</v>
      </c>
      <c r="BE49" s="47">
        <f>SUM(BE40:BE48)</f>
        <v>11</v>
      </c>
      <c r="BF49" s="6" t="s">
        <v>8</v>
      </c>
      <c r="BG49" s="6" t="s">
        <v>8</v>
      </c>
      <c r="BH49" s="6"/>
      <c r="BI49" s="6">
        <f>SUM(BI40:BI48)</f>
        <v>12</v>
      </c>
      <c r="BJ49" s="47">
        <f>SUM(BJ40:BJ48)</f>
        <v>12</v>
      </c>
    </row>
    <row r="50" spans="2:62" x14ac:dyDescent="0.25">
      <c r="B50" s="29">
        <v>10</v>
      </c>
      <c r="C50" s="29">
        <f>'DAY 2 INPUT'!C16</f>
        <v>4</v>
      </c>
      <c r="D50" s="29">
        <f>'DAY 2 INPUT'!D16</f>
        <v>12</v>
      </c>
      <c r="E50" s="2"/>
      <c r="F50" s="99">
        <f>'DAY 2 INPUT'!J16</f>
        <v>6</v>
      </c>
      <c r="G50" s="99">
        <f>'DAY 2 INPUT'!K16</f>
        <v>7</v>
      </c>
      <c r="H50" s="99">
        <f>'DAY 2 INPUT'!L16</f>
        <v>5</v>
      </c>
      <c r="I50" s="99">
        <f>'DAY 2 INPUT'!M16</f>
        <v>8</v>
      </c>
      <c r="J50" s="2"/>
      <c r="K50" s="31">
        <f t="shared" ref="K50:K58" si="78">IF(F50-C50 &gt;2,C50+2,F50)</f>
        <v>6</v>
      </c>
      <c r="L50" s="31"/>
      <c r="M50" s="31">
        <f t="shared" ref="M50:M58" si="79">IF(G50-C50 &gt;2,C50+2,G50)</f>
        <v>6</v>
      </c>
      <c r="N50" s="31">
        <f t="shared" ref="N50:N58" si="80">IF(H50-C50 &gt;2,C50+2,H50)</f>
        <v>5</v>
      </c>
      <c r="O50" s="31">
        <f t="shared" ref="O50:O58" si="81">IF(I50-C50 &gt;2,C50+2,I50)</f>
        <v>6</v>
      </c>
      <c r="P50" s="9"/>
      <c r="Q50" s="33">
        <f>IF(K34=D50,1,0)</f>
        <v>0</v>
      </c>
      <c r="R50" s="33">
        <f>IF(K34&gt;D50,1,0)</f>
        <v>1</v>
      </c>
      <c r="S50" s="33">
        <f>IF(K34&gt;D50+17.9,1,0)</f>
        <v>0</v>
      </c>
      <c r="T50" s="33"/>
      <c r="U50" s="33">
        <f t="shared" ref="U50:U58" si="82">SUM(Q50:S50)+C50</f>
        <v>5</v>
      </c>
      <c r="V50" s="159">
        <f t="shared" ref="V50:V58" si="83">(F50-U50)+C50</f>
        <v>5</v>
      </c>
      <c r="W50" s="33">
        <f>IF(M34=D50,1,0)</f>
        <v>0</v>
      </c>
      <c r="X50" s="33">
        <f>IF(M34&gt;D50,1,0)</f>
        <v>1</v>
      </c>
      <c r="Y50" s="33">
        <f>IF(M34&gt;D50+17.9,1,0)</f>
        <v>1</v>
      </c>
      <c r="Z50" s="33">
        <f t="shared" ref="Z50:Z58" si="84">SUM(W50:Y50)+C50</f>
        <v>6</v>
      </c>
      <c r="AA50" s="159">
        <f t="shared" ref="AA50:AA58" si="85">(G50-Z50)+C50</f>
        <v>5</v>
      </c>
      <c r="AB50" s="33">
        <f>IF(N34=D50,1,0)</f>
        <v>0</v>
      </c>
      <c r="AC50" s="33">
        <f>IF(N34&gt;D50,1,0)</f>
        <v>1</v>
      </c>
      <c r="AD50" s="33">
        <f>IF(N34&gt;D50+17.9,1,0)</f>
        <v>0</v>
      </c>
      <c r="AE50" s="33">
        <f t="shared" ref="AE50:AE58" si="86">SUM(AB50:AD50)+C50</f>
        <v>5</v>
      </c>
      <c r="AF50" s="159">
        <f t="shared" ref="AF50:AF58" si="87">(H50-AE50)+C50</f>
        <v>4</v>
      </c>
      <c r="AG50" s="33">
        <f>IF(O34=D50,1,0)</f>
        <v>0</v>
      </c>
      <c r="AH50" s="33">
        <f>IF(O34&gt;D50,1,0)</f>
        <v>1</v>
      </c>
      <c r="AI50" s="33">
        <f>IF(O34&gt;D50+17.9,1,0)</f>
        <v>0</v>
      </c>
      <c r="AJ50" s="33"/>
      <c r="AK50" s="33">
        <f t="shared" ref="AK50:AK58" si="88">SUM(AG50:AI50)+C50</f>
        <v>5</v>
      </c>
      <c r="AL50" s="159">
        <f t="shared" ref="AL50:AL58" si="89">(I50-AK50)+C50</f>
        <v>7</v>
      </c>
      <c r="AM50" s="2"/>
      <c r="AN50" s="2"/>
      <c r="AO50" s="31">
        <f xml:space="preserve"> IF( K34-D50&lt;0,-1,0)</f>
        <v>0</v>
      </c>
      <c r="AP50" s="31">
        <f xml:space="preserve"> IF(K34-D50&gt;17.9,C50+2,C50+1)</f>
        <v>5</v>
      </c>
      <c r="AQ50" s="31">
        <f t="shared" ref="AQ50:AQ58" si="90">(AP50+2)-F50</f>
        <v>1</v>
      </c>
      <c r="AR50" s="31"/>
      <c r="AS50" s="31"/>
      <c r="AT50" s="31">
        <f t="shared" ref="AT50:AT58" si="91">IF(AQ50&lt;0,0,AQ50+AO50)</f>
        <v>1</v>
      </c>
      <c r="AU50" s="46">
        <f t="shared" ref="AU50:AU58" si="92">IF(AT50&lt;0,0,AT50)</f>
        <v>1</v>
      </c>
      <c r="AV50" s="31">
        <f xml:space="preserve"> IF( M34-D50&lt;0,-1,0)</f>
        <v>0</v>
      </c>
      <c r="AW50" s="31">
        <f xml:space="preserve"> IF(M34-D50&gt;17.9,C50+2,C50+1)</f>
        <v>6</v>
      </c>
      <c r="AX50" s="31">
        <f t="shared" ref="AX50:AX58" si="93">(AW50+2)-G50</f>
        <v>1</v>
      </c>
      <c r="AY50" s="31">
        <f t="shared" ref="AY50:AY58" si="94" xml:space="preserve"> IF(AX50&lt;0, 0, AX50+AV50)</f>
        <v>1</v>
      </c>
      <c r="AZ50" s="46">
        <f t="shared" ref="AZ50:AZ58" si="95">IF(AY50&lt;0,0,AY50)</f>
        <v>1</v>
      </c>
      <c r="BA50" s="31">
        <f xml:space="preserve"> IF( N34-D50&lt;0,-1,0)</f>
        <v>0</v>
      </c>
      <c r="BB50" s="31">
        <f xml:space="preserve"> IF(N34-D50&gt;17.9,C50+2,C50+1)</f>
        <v>5</v>
      </c>
      <c r="BC50" s="31">
        <f t="shared" ref="BC50:BC58" si="96">(BB50+2)-H50</f>
        <v>2</v>
      </c>
      <c r="BD50" s="31">
        <f t="shared" ref="BD50:BD58" si="97">IF(BC50&lt;0,0,BC50+BA50)</f>
        <v>2</v>
      </c>
      <c r="BE50" s="46">
        <f t="shared" ref="BE50:BE58" si="98">IF(BD50&lt;0,0,BD50)</f>
        <v>2</v>
      </c>
      <c r="BF50" s="31">
        <f xml:space="preserve"> IF( O34-D50&lt;0,-1,0)</f>
        <v>0</v>
      </c>
      <c r="BG50" s="31">
        <f xml:space="preserve"> IF(O34-D50&gt;17.9,C50+2,C50+1)</f>
        <v>5</v>
      </c>
      <c r="BH50" s="31">
        <f t="shared" ref="BH50:BH58" si="99">(BG50+2)-I50</f>
        <v>-1</v>
      </c>
      <c r="BI50" s="31">
        <f t="shared" ref="BI50:BI58" si="100" xml:space="preserve"> IF(BH50&lt;0, 0, BH50+BF50)</f>
        <v>0</v>
      </c>
      <c r="BJ50" s="46">
        <f t="shared" ref="BJ50:BJ58" si="101">IF(BI50&lt;0,0,BI50)</f>
        <v>0</v>
      </c>
    </row>
    <row r="51" spans="2:62" x14ac:dyDescent="0.25">
      <c r="B51" s="4">
        <v>11</v>
      </c>
      <c r="C51" s="118">
        <f>'DAY 2 INPUT'!C17</f>
        <v>5</v>
      </c>
      <c r="D51" s="118">
        <f>'DAY 2 INPUT'!D17</f>
        <v>8</v>
      </c>
      <c r="E51" s="74"/>
      <c r="F51" s="120">
        <f>'DAY 2 INPUT'!J17</f>
        <v>8</v>
      </c>
      <c r="G51" s="120">
        <f>'DAY 2 INPUT'!K17</f>
        <v>8</v>
      </c>
      <c r="H51" s="120">
        <f>'DAY 2 INPUT'!L17</f>
        <v>8</v>
      </c>
      <c r="I51" s="120">
        <f>'DAY 2 INPUT'!M17</f>
        <v>9</v>
      </c>
      <c r="J51" s="2"/>
      <c r="K51" s="6">
        <f t="shared" si="78"/>
        <v>7</v>
      </c>
      <c r="L51" s="6"/>
      <c r="M51" s="6">
        <f t="shared" si="79"/>
        <v>7</v>
      </c>
      <c r="N51" s="6">
        <f t="shared" si="80"/>
        <v>7</v>
      </c>
      <c r="O51" s="6">
        <f t="shared" si="81"/>
        <v>7</v>
      </c>
      <c r="P51" s="9"/>
      <c r="Q51" s="3">
        <f>IF(K34=D51,1,0)</f>
        <v>0</v>
      </c>
      <c r="R51" s="3">
        <f>IF(K34&gt;D51,1,0)</f>
        <v>1</v>
      </c>
      <c r="S51" s="155">
        <f>IF(K34&gt;D51+17.9,1,0)</f>
        <v>0</v>
      </c>
      <c r="T51" s="3"/>
      <c r="U51" s="3">
        <f t="shared" si="82"/>
        <v>6</v>
      </c>
      <c r="V51" s="15">
        <f t="shared" si="83"/>
        <v>7</v>
      </c>
      <c r="W51" s="3">
        <f>IF(M34=D51,1,0)</f>
        <v>0</v>
      </c>
      <c r="X51" s="3">
        <f>IF(M34&gt;D51,1,0)</f>
        <v>1</v>
      </c>
      <c r="Y51" s="155">
        <f>IF(M34&gt;D51+17.9,1,0)</f>
        <v>1</v>
      </c>
      <c r="Z51" s="3">
        <f t="shared" si="84"/>
        <v>7</v>
      </c>
      <c r="AA51" s="15">
        <f t="shared" si="85"/>
        <v>6</v>
      </c>
      <c r="AB51" s="3">
        <f>IF(N34=D51,1,0)</f>
        <v>0</v>
      </c>
      <c r="AC51" s="3">
        <f>IF(N34&gt;D51,1,0)</f>
        <v>1</v>
      </c>
      <c r="AD51" s="155">
        <f>IF(N34&gt;D51+17.9,1,0)</f>
        <v>0</v>
      </c>
      <c r="AE51" s="3">
        <f t="shared" si="86"/>
        <v>6</v>
      </c>
      <c r="AF51" s="15">
        <f t="shared" si="87"/>
        <v>7</v>
      </c>
      <c r="AG51" s="3">
        <f>IF(O34=D51,1,0)</f>
        <v>0</v>
      </c>
      <c r="AH51" s="3">
        <f>IF(O34&gt;D51,1,0)</f>
        <v>1</v>
      </c>
      <c r="AI51" s="155">
        <f>IF(O34&gt;D51+17.9,1,0)</f>
        <v>0</v>
      </c>
      <c r="AJ51" s="3"/>
      <c r="AK51" s="3">
        <f t="shared" si="88"/>
        <v>6</v>
      </c>
      <c r="AL51" s="15">
        <f t="shared" si="89"/>
        <v>8</v>
      </c>
      <c r="AM51" s="2"/>
      <c r="AN51" s="2"/>
      <c r="AO51" s="6">
        <f xml:space="preserve"> IF( K34-D51&lt;0,-1,0)</f>
        <v>0</v>
      </c>
      <c r="AP51" s="72">
        <f xml:space="preserve"> IF(K34-D51&gt;17.9,C51+2,C51+1)</f>
        <v>6</v>
      </c>
      <c r="AQ51" s="6">
        <f t="shared" si="90"/>
        <v>0</v>
      </c>
      <c r="AR51" s="6"/>
      <c r="AS51" s="6"/>
      <c r="AT51" s="72">
        <f t="shared" si="91"/>
        <v>0</v>
      </c>
      <c r="AU51" s="46">
        <f t="shared" si="92"/>
        <v>0</v>
      </c>
      <c r="AV51" s="6">
        <f xml:space="preserve"> IF( M34-D51&lt;0,-1,0)</f>
        <v>0</v>
      </c>
      <c r="AW51" s="72">
        <f xml:space="preserve"> IF(M34-D51&gt;17.9,C51+2,C51+1)</f>
        <v>7</v>
      </c>
      <c r="AX51" s="6">
        <f t="shared" si="93"/>
        <v>1</v>
      </c>
      <c r="AY51" s="6">
        <f t="shared" si="94"/>
        <v>1</v>
      </c>
      <c r="AZ51" s="46">
        <f t="shared" si="95"/>
        <v>1</v>
      </c>
      <c r="BA51" s="6">
        <f xml:space="preserve"> IF( N34-D51&lt;0,-1,0)</f>
        <v>0</v>
      </c>
      <c r="BB51" s="72">
        <f xml:space="preserve"> IF(N34-D51&gt;17.9,C51+2,C51+1)</f>
        <v>6</v>
      </c>
      <c r="BC51" s="6">
        <f t="shared" si="96"/>
        <v>0</v>
      </c>
      <c r="BD51" s="6">
        <f t="shared" si="97"/>
        <v>0</v>
      </c>
      <c r="BE51" s="46">
        <f t="shared" si="98"/>
        <v>0</v>
      </c>
      <c r="BF51" s="6">
        <f xml:space="preserve"> IF( O34-D51&lt;0,-1,0)</f>
        <v>0</v>
      </c>
      <c r="BG51" s="72">
        <f xml:space="preserve"> IF(O34-D51&gt;17.9,C51+2,C51+1)</f>
        <v>6</v>
      </c>
      <c r="BH51" s="6">
        <f t="shared" si="99"/>
        <v>-1</v>
      </c>
      <c r="BI51" s="6">
        <f t="shared" si="100"/>
        <v>0</v>
      </c>
      <c r="BJ51" s="46">
        <f t="shared" si="101"/>
        <v>0</v>
      </c>
    </row>
    <row r="52" spans="2:62" x14ac:dyDescent="0.25">
      <c r="B52" s="29">
        <v>12</v>
      </c>
      <c r="C52" s="29">
        <f>'DAY 2 INPUT'!C18</f>
        <v>3</v>
      </c>
      <c r="D52" s="29">
        <f>'DAY 2 INPUT'!D18</f>
        <v>18</v>
      </c>
      <c r="E52" s="2"/>
      <c r="F52" s="99">
        <f>'DAY 2 INPUT'!J18</f>
        <v>6</v>
      </c>
      <c r="G52" s="99">
        <f>'DAY 2 INPUT'!K18</f>
        <v>10</v>
      </c>
      <c r="H52" s="99">
        <f>'DAY 2 INPUT'!L18</f>
        <v>5</v>
      </c>
      <c r="I52" s="99">
        <f>'DAY 2 INPUT'!M18</f>
        <v>7</v>
      </c>
      <c r="J52" s="2"/>
      <c r="K52" s="31">
        <f t="shared" si="78"/>
        <v>5</v>
      </c>
      <c r="L52" s="31"/>
      <c r="M52" s="31">
        <f t="shared" si="79"/>
        <v>5</v>
      </c>
      <c r="N52" s="31">
        <f t="shared" si="80"/>
        <v>5</v>
      </c>
      <c r="O52" s="31">
        <f t="shared" si="81"/>
        <v>5</v>
      </c>
      <c r="P52" s="9"/>
      <c r="Q52" s="33">
        <f>IF(K34=D52,1,0)</f>
        <v>0</v>
      </c>
      <c r="R52" s="33">
        <f>IF(K34&gt;D52,1,0)</f>
        <v>1</v>
      </c>
      <c r="S52" s="33">
        <f>IF(K34&gt;D52+17.9,1,0)</f>
        <v>0</v>
      </c>
      <c r="T52" s="33"/>
      <c r="U52" s="33">
        <f t="shared" si="82"/>
        <v>4</v>
      </c>
      <c r="V52" s="159">
        <f t="shared" si="83"/>
        <v>5</v>
      </c>
      <c r="W52" s="33">
        <f>IF(M34=D52,1,0)</f>
        <v>0</v>
      </c>
      <c r="X52" s="33">
        <f>IF(M34&gt;D52,1,0)</f>
        <v>1</v>
      </c>
      <c r="Y52" s="33">
        <f>IF(M34&gt;D52+17.9,1,0)</f>
        <v>0</v>
      </c>
      <c r="Z52" s="33">
        <f t="shared" si="84"/>
        <v>4</v>
      </c>
      <c r="AA52" s="159">
        <f t="shared" si="85"/>
        <v>9</v>
      </c>
      <c r="AB52" s="33">
        <f>IF(N34=D52,1,0)</f>
        <v>0</v>
      </c>
      <c r="AC52" s="33">
        <f>IF(N34&gt;D52,1,0)</f>
        <v>1</v>
      </c>
      <c r="AD52" s="33">
        <f>IF(N34&gt;D52+17.9,1,0)</f>
        <v>0</v>
      </c>
      <c r="AE52" s="33">
        <f t="shared" si="86"/>
        <v>4</v>
      </c>
      <c r="AF52" s="159">
        <f t="shared" si="87"/>
        <v>4</v>
      </c>
      <c r="AG52" s="33">
        <f>IF(O34=D52,1,0)</f>
        <v>0</v>
      </c>
      <c r="AH52" s="33">
        <f>IF(O34&gt;D52,1,0)</f>
        <v>1</v>
      </c>
      <c r="AI52" s="33">
        <f>IF(O34&gt;D52+17.9,1,0)</f>
        <v>0</v>
      </c>
      <c r="AJ52" s="33"/>
      <c r="AK52" s="33">
        <f t="shared" si="88"/>
        <v>4</v>
      </c>
      <c r="AL52" s="159">
        <f t="shared" si="89"/>
        <v>6</v>
      </c>
      <c r="AM52" s="2"/>
      <c r="AN52" s="2"/>
      <c r="AO52" s="31">
        <f xml:space="preserve"> IF( K34-D52&lt;0,-1,0)</f>
        <v>0</v>
      </c>
      <c r="AP52" s="31">
        <f xml:space="preserve"> IF(K34-D52&gt;17.9,C52+2,C52+1)</f>
        <v>4</v>
      </c>
      <c r="AQ52" s="31">
        <f t="shared" si="90"/>
        <v>0</v>
      </c>
      <c r="AR52" s="31"/>
      <c r="AS52" s="31"/>
      <c r="AT52" s="31">
        <f t="shared" si="91"/>
        <v>0</v>
      </c>
      <c r="AU52" s="46">
        <f t="shared" si="92"/>
        <v>0</v>
      </c>
      <c r="AV52" s="31">
        <f xml:space="preserve"> IF( M34-D52&lt;0,-1,0)</f>
        <v>0</v>
      </c>
      <c r="AW52" s="31">
        <f xml:space="preserve"> IF(M34-D52&gt;17.9,C52+2,C52+1)</f>
        <v>4</v>
      </c>
      <c r="AX52" s="31">
        <f t="shared" si="93"/>
        <v>-4</v>
      </c>
      <c r="AY52" s="31">
        <f t="shared" si="94"/>
        <v>0</v>
      </c>
      <c r="AZ52" s="46">
        <f t="shared" si="95"/>
        <v>0</v>
      </c>
      <c r="BA52" s="31">
        <f xml:space="preserve"> IF( N34-D52&lt;0,-1,0)</f>
        <v>0</v>
      </c>
      <c r="BB52" s="31">
        <f xml:space="preserve"> IF(N34-D52&gt;17.9,C52+2,C52+1)</f>
        <v>4</v>
      </c>
      <c r="BC52" s="31">
        <f t="shared" si="96"/>
        <v>1</v>
      </c>
      <c r="BD52" s="31">
        <f t="shared" si="97"/>
        <v>1</v>
      </c>
      <c r="BE52" s="46">
        <f t="shared" si="98"/>
        <v>1</v>
      </c>
      <c r="BF52" s="31">
        <f xml:space="preserve"> IF( O34-D52&lt;0,-1,0)</f>
        <v>0</v>
      </c>
      <c r="BG52" s="31">
        <f xml:space="preserve"> IF(O34-D52&gt;17.9,C52+2,C52+1)</f>
        <v>4</v>
      </c>
      <c r="BH52" s="31">
        <f t="shared" si="99"/>
        <v>-1</v>
      </c>
      <c r="BI52" s="31">
        <f t="shared" si="100"/>
        <v>0</v>
      </c>
      <c r="BJ52" s="46">
        <f t="shared" si="101"/>
        <v>0</v>
      </c>
    </row>
    <row r="53" spans="2:62" x14ac:dyDescent="0.25">
      <c r="B53" s="14">
        <v>13</v>
      </c>
      <c r="C53" s="118">
        <f>'DAY 2 INPUT'!C19</f>
        <v>4</v>
      </c>
      <c r="D53" s="118">
        <f>'DAY 2 INPUT'!D19</f>
        <v>4</v>
      </c>
      <c r="E53" s="121"/>
      <c r="F53" s="120">
        <f>'DAY 2 INPUT'!J19</f>
        <v>6</v>
      </c>
      <c r="G53" s="120">
        <f>'DAY 2 INPUT'!K19</f>
        <v>7</v>
      </c>
      <c r="H53" s="120">
        <f>'DAY 2 INPUT'!L19</f>
        <v>5</v>
      </c>
      <c r="I53" s="120">
        <f>'DAY 2 INPUT'!M19</f>
        <v>5</v>
      </c>
      <c r="J53" s="2"/>
      <c r="K53" s="6">
        <f t="shared" si="78"/>
        <v>6</v>
      </c>
      <c r="L53" s="6"/>
      <c r="M53" s="6">
        <f t="shared" si="79"/>
        <v>6</v>
      </c>
      <c r="N53" s="6">
        <f t="shared" si="80"/>
        <v>5</v>
      </c>
      <c r="O53" s="6">
        <f t="shared" si="81"/>
        <v>5</v>
      </c>
      <c r="P53" s="9"/>
      <c r="Q53" s="3">
        <f>IF(K34=D53,1,0)</f>
        <v>0</v>
      </c>
      <c r="R53" s="3">
        <f>IF(K34&gt;D53,1,0)</f>
        <v>1</v>
      </c>
      <c r="S53" s="155">
        <f>IF(K34&gt;D53+17.9,1,0)</f>
        <v>1</v>
      </c>
      <c r="T53" s="3"/>
      <c r="U53" s="3">
        <f t="shared" si="82"/>
        <v>6</v>
      </c>
      <c r="V53" s="15">
        <f t="shared" si="83"/>
        <v>4</v>
      </c>
      <c r="W53" s="3">
        <f>IF(M34=D53,1,0)</f>
        <v>0</v>
      </c>
      <c r="X53" s="3">
        <f>IF(M34&gt;D53,1,0)</f>
        <v>1</v>
      </c>
      <c r="Y53" s="155">
        <f>IF(M34&gt;D53+17.9,1,0)</f>
        <v>1</v>
      </c>
      <c r="Z53" s="3">
        <f t="shared" si="84"/>
        <v>6</v>
      </c>
      <c r="AA53" s="15">
        <f t="shared" si="85"/>
        <v>5</v>
      </c>
      <c r="AB53" s="3">
        <f>IF(N34=D53,1,0)</f>
        <v>0</v>
      </c>
      <c r="AC53" s="3">
        <f>IF(N34&gt;D53,1,0)</f>
        <v>1</v>
      </c>
      <c r="AD53" s="155">
        <f>IF(N34&gt;D53+17.9,1,0)</f>
        <v>0</v>
      </c>
      <c r="AE53" s="3">
        <f t="shared" si="86"/>
        <v>5</v>
      </c>
      <c r="AF53" s="15">
        <f t="shared" si="87"/>
        <v>4</v>
      </c>
      <c r="AG53" s="3">
        <f>IF(O34=D53,1,0)</f>
        <v>0</v>
      </c>
      <c r="AH53" s="3">
        <f>IF(O34&gt;D53,1,0)</f>
        <v>1</v>
      </c>
      <c r="AI53" s="155">
        <f>IF(O34&gt;D53+17.9,1,0)</f>
        <v>1</v>
      </c>
      <c r="AJ53" s="3"/>
      <c r="AK53" s="3">
        <f t="shared" si="88"/>
        <v>6</v>
      </c>
      <c r="AL53" s="15">
        <f t="shared" si="89"/>
        <v>3</v>
      </c>
      <c r="AM53" s="2"/>
      <c r="AN53" s="2"/>
      <c r="AO53" s="6">
        <f xml:space="preserve"> IF( K34-D53&lt;0,-1,0)</f>
        <v>0</v>
      </c>
      <c r="AP53" s="72">
        <f xml:space="preserve"> IF(K34-D53&gt;17.9,C53+2,C53+1)</f>
        <v>6</v>
      </c>
      <c r="AQ53" s="6">
        <f t="shared" si="90"/>
        <v>2</v>
      </c>
      <c r="AR53" s="6"/>
      <c r="AS53" s="6"/>
      <c r="AT53" s="72">
        <f t="shared" si="91"/>
        <v>2</v>
      </c>
      <c r="AU53" s="46">
        <f t="shared" si="92"/>
        <v>2</v>
      </c>
      <c r="AV53" s="6">
        <f xml:space="preserve"> IF( M34-D53&lt;0,-1,0)</f>
        <v>0</v>
      </c>
      <c r="AW53" s="72">
        <f xml:space="preserve"> IF(M34-D53&gt;17.9,C53+2,C53+1)</f>
        <v>6</v>
      </c>
      <c r="AX53" s="6">
        <f t="shared" si="93"/>
        <v>1</v>
      </c>
      <c r="AY53" s="6">
        <f t="shared" si="94"/>
        <v>1</v>
      </c>
      <c r="AZ53" s="46">
        <f t="shared" si="95"/>
        <v>1</v>
      </c>
      <c r="BA53" s="6">
        <f xml:space="preserve"> IF( N34-D53&lt;0,-1,0)</f>
        <v>0</v>
      </c>
      <c r="BB53" s="72">
        <f xml:space="preserve"> IF(N34-D53&gt;17.9,C53+2,C53+1)</f>
        <v>5</v>
      </c>
      <c r="BC53" s="6">
        <f t="shared" si="96"/>
        <v>2</v>
      </c>
      <c r="BD53" s="6">
        <f t="shared" si="97"/>
        <v>2</v>
      </c>
      <c r="BE53" s="46">
        <f t="shared" si="98"/>
        <v>2</v>
      </c>
      <c r="BF53" s="6">
        <f xml:space="preserve"> IF( O34-D53&lt;0,-1,0)</f>
        <v>0</v>
      </c>
      <c r="BG53" s="72">
        <f xml:space="preserve"> IF(O34-D53&gt;17.9,C53+2,C53+1)</f>
        <v>6</v>
      </c>
      <c r="BH53" s="6">
        <f t="shared" si="99"/>
        <v>3</v>
      </c>
      <c r="BI53" s="6">
        <f t="shared" si="100"/>
        <v>3</v>
      </c>
      <c r="BJ53" s="46">
        <f t="shared" si="101"/>
        <v>3</v>
      </c>
    </row>
    <row r="54" spans="2:62" x14ac:dyDescent="0.25">
      <c r="B54" s="29">
        <v>14</v>
      </c>
      <c r="C54" s="29">
        <f>'DAY 2 INPUT'!C20</f>
        <v>4</v>
      </c>
      <c r="D54" s="29">
        <f>'DAY 2 INPUT'!D20</f>
        <v>2</v>
      </c>
      <c r="E54" s="2"/>
      <c r="F54" s="99">
        <f>'DAY 2 INPUT'!J20</f>
        <v>4</v>
      </c>
      <c r="G54" s="99">
        <f>'DAY 2 INPUT'!K20</f>
        <v>8</v>
      </c>
      <c r="H54" s="99">
        <f>'DAY 2 INPUT'!L20</f>
        <v>4</v>
      </c>
      <c r="I54" s="99">
        <f>'DAY 2 INPUT'!M20</f>
        <v>5</v>
      </c>
      <c r="J54" s="2"/>
      <c r="K54" s="31">
        <f t="shared" si="78"/>
        <v>4</v>
      </c>
      <c r="L54" s="31"/>
      <c r="M54" s="31">
        <f t="shared" si="79"/>
        <v>6</v>
      </c>
      <c r="N54" s="31">
        <f t="shared" si="80"/>
        <v>4</v>
      </c>
      <c r="O54" s="31">
        <f t="shared" si="81"/>
        <v>5</v>
      </c>
      <c r="P54" s="9"/>
      <c r="Q54" s="33">
        <f>IF(K34=D54,1,0)</f>
        <v>0</v>
      </c>
      <c r="R54" s="33">
        <f>IF(K34&gt;D54,1,0)</f>
        <v>1</v>
      </c>
      <c r="S54" s="33">
        <f>IF(K34&gt;D54+17.9,1,0)</f>
        <v>1</v>
      </c>
      <c r="T54" s="33"/>
      <c r="U54" s="33">
        <f t="shared" si="82"/>
        <v>6</v>
      </c>
      <c r="V54" s="159">
        <f t="shared" si="83"/>
        <v>2</v>
      </c>
      <c r="W54" s="33">
        <f>IF(M34=D54,1,0)</f>
        <v>0</v>
      </c>
      <c r="X54" s="33">
        <f>IF(M34&gt;D54,1,0)</f>
        <v>1</v>
      </c>
      <c r="Y54" s="33">
        <f>IF(M34&gt;D54+17.9,1,0)</f>
        <v>1</v>
      </c>
      <c r="Z54" s="33">
        <f t="shared" si="84"/>
        <v>6</v>
      </c>
      <c r="AA54" s="159">
        <f t="shared" si="85"/>
        <v>6</v>
      </c>
      <c r="AB54" s="33">
        <f>IF(N34=D54,1,0)</f>
        <v>0</v>
      </c>
      <c r="AC54" s="33">
        <f>IF(N34&gt;D54,1,0)</f>
        <v>1</v>
      </c>
      <c r="AD54" s="33">
        <f>IF(N34&gt;D54+17.9,1,0)</f>
        <v>1</v>
      </c>
      <c r="AE54" s="33">
        <f t="shared" si="86"/>
        <v>6</v>
      </c>
      <c r="AF54" s="159">
        <f t="shared" si="87"/>
        <v>2</v>
      </c>
      <c r="AG54" s="33">
        <f>IF(O34=D54,1,0)</f>
        <v>0</v>
      </c>
      <c r="AH54" s="33">
        <f>IF(O34&gt;D54,1,0)</f>
        <v>1</v>
      </c>
      <c r="AI54" s="33">
        <f>IF(O34&gt;D54+17.9,1,0)</f>
        <v>1</v>
      </c>
      <c r="AJ54" s="33"/>
      <c r="AK54" s="33">
        <f t="shared" si="88"/>
        <v>6</v>
      </c>
      <c r="AL54" s="159">
        <f t="shared" si="89"/>
        <v>3</v>
      </c>
      <c r="AM54" s="2"/>
      <c r="AN54" s="2"/>
      <c r="AO54" s="31">
        <f xml:space="preserve"> IF( K34-D54&lt;0,-1,0)</f>
        <v>0</v>
      </c>
      <c r="AP54" s="31">
        <f xml:space="preserve"> IF(K34-D54&gt;17.9,C54+2,C54+1)</f>
        <v>6</v>
      </c>
      <c r="AQ54" s="31">
        <f t="shared" si="90"/>
        <v>4</v>
      </c>
      <c r="AR54" s="31"/>
      <c r="AS54" s="31"/>
      <c r="AT54" s="31">
        <f t="shared" si="91"/>
        <v>4</v>
      </c>
      <c r="AU54" s="46">
        <f t="shared" si="92"/>
        <v>4</v>
      </c>
      <c r="AV54" s="31">
        <f xml:space="preserve"> IF( M34-D54&lt;0,-1,0)</f>
        <v>0</v>
      </c>
      <c r="AW54" s="31">
        <f xml:space="preserve"> IF(M34-D54&gt;17.9,C54+2,C54+1)</f>
        <v>6</v>
      </c>
      <c r="AX54" s="31">
        <f t="shared" si="93"/>
        <v>0</v>
      </c>
      <c r="AY54" s="31">
        <f t="shared" si="94"/>
        <v>0</v>
      </c>
      <c r="AZ54" s="46">
        <f t="shared" si="95"/>
        <v>0</v>
      </c>
      <c r="BA54" s="31">
        <f xml:space="preserve"> IF( N34-D54&lt;0,-1,0)</f>
        <v>0</v>
      </c>
      <c r="BB54" s="31">
        <f xml:space="preserve"> IF(N34-D54&gt;17.9,C54+2,C54+1)</f>
        <v>6</v>
      </c>
      <c r="BC54" s="31">
        <f t="shared" si="96"/>
        <v>4</v>
      </c>
      <c r="BD54" s="31">
        <f t="shared" si="97"/>
        <v>4</v>
      </c>
      <c r="BE54" s="46">
        <f t="shared" si="98"/>
        <v>4</v>
      </c>
      <c r="BF54" s="31">
        <f xml:space="preserve"> IF( O34-D54&lt;0,-1,0)</f>
        <v>0</v>
      </c>
      <c r="BG54" s="31">
        <f xml:space="preserve"> IF(O34-D54&gt;17.9,C54+2,C54+1)</f>
        <v>6</v>
      </c>
      <c r="BH54" s="31">
        <f t="shared" si="99"/>
        <v>3</v>
      </c>
      <c r="BI54" s="31">
        <f t="shared" si="100"/>
        <v>3</v>
      </c>
      <c r="BJ54" s="46">
        <f t="shared" si="101"/>
        <v>3</v>
      </c>
    </row>
    <row r="55" spans="2:62" x14ac:dyDescent="0.25">
      <c r="B55" s="118">
        <v>15</v>
      </c>
      <c r="C55" s="118">
        <f>'DAY 2 INPUT'!C21</f>
        <v>5</v>
      </c>
      <c r="D55" s="118">
        <f>'DAY 2 INPUT'!D21</f>
        <v>14</v>
      </c>
      <c r="E55" s="74"/>
      <c r="F55" s="120">
        <f>'DAY 2 INPUT'!J21</f>
        <v>6</v>
      </c>
      <c r="G55" s="120">
        <f>'DAY 2 INPUT'!K21</f>
        <v>10</v>
      </c>
      <c r="H55" s="120">
        <f>'DAY 2 INPUT'!L21</f>
        <v>6</v>
      </c>
      <c r="I55" s="120">
        <f>'DAY 2 INPUT'!M21</f>
        <v>7</v>
      </c>
      <c r="J55" s="2"/>
      <c r="K55" s="6">
        <f t="shared" si="78"/>
        <v>6</v>
      </c>
      <c r="L55" s="6"/>
      <c r="M55" s="6">
        <f t="shared" si="79"/>
        <v>7</v>
      </c>
      <c r="N55" s="6">
        <f t="shared" si="80"/>
        <v>6</v>
      </c>
      <c r="O55" s="6">
        <f t="shared" si="81"/>
        <v>7</v>
      </c>
      <c r="P55" s="9"/>
      <c r="Q55" s="3">
        <f>IF(K34=D55,1,0)</f>
        <v>0</v>
      </c>
      <c r="R55" s="3">
        <f>IF(K34&gt;D55,1,0)</f>
        <v>1</v>
      </c>
      <c r="S55" s="155">
        <f>IF(K34&gt;D55+17.9,1,0)</f>
        <v>0</v>
      </c>
      <c r="T55" s="3"/>
      <c r="U55" s="3">
        <f t="shared" si="82"/>
        <v>6</v>
      </c>
      <c r="V55" s="15">
        <f t="shared" si="83"/>
        <v>5</v>
      </c>
      <c r="W55" s="3">
        <f>IF(M34=D55,1,0)</f>
        <v>0</v>
      </c>
      <c r="X55" s="3">
        <f>IF(M34&gt;D55,1,0)</f>
        <v>1</v>
      </c>
      <c r="Y55" s="155">
        <f>IF(M34&gt;D55+17.9,1,0)</f>
        <v>1</v>
      </c>
      <c r="Z55" s="3">
        <f t="shared" si="84"/>
        <v>7</v>
      </c>
      <c r="AA55" s="15">
        <f t="shared" si="85"/>
        <v>8</v>
      </c>
      <c r="AB55" s="3">
        <f>IF(N34=D55,1,0)</f>
        <v>0</v>
      </c>
      <c r="AC55" s="3">
        <f>IF(N34&gt;D55,1,0)</f>
        <v>1</v>
      </c>
      <c r="AD55" s="155">
        <f>IF(N34&gt;D55+17.9,1,0)</f>
        <v>0</v>
      </c>
      <c r="AE55" s="3">
        <f t="shared" si="86"/>
        <v>6</v>
      </c>
      <c r="AF55" s="15">
        <f t="shared" si="87"/>
        <v>5</v>
      </c>
      <c r="AG55" s="3">
        <f>IF(O34=D55,1,0)</f>
        <v>0</v>
      </c>
      <c r="AH55" s="3">
        <f>IF(O34&gt;D55,1,0)</f>
        <v>1</v>
      </c>
      <c r="AI55" s="155">
        <f>IF(O34&gt;D55+17.9,1,0)</f>
        <v>0</v>
      </c>
      <c r="AJ55" s="3"/>
      <c r="AK55" s="3">
        <f t="shared" si="88"/>
        <v>6</v>
      </c>
      <c r="AL55" s="15">
        <f t="shared" si="89"/>
        <v>6</v>
      </c>
      <c r="AM55" s="2"/>
      <c r="AN55" s="2"/>
      <c r="AO55" s="6">
        <f xml:space="preserve"> IF(K34-D55&lt;0,-1,0)</f>
        <v>0</v>
      </c>
      <c r="AP55" s="72">
        <f xml:space="preserve"> IF(K34-D55&gt;17.9,C55+2,C55+1)</f>
        <v>6</v>
      </c>
      <c r="AQ55" s="6">
        <f t="shared" si="90"/>
        <v>2</v>
      </c>
      <c r="AR55" s="6"/>
      <c r="AS55" s="6"/>
      <c r="AT55" s="72">
        <f t="shared" si="91"/>
        <v>2</v>
      </c>
      <c r="AU55" s="46">
        <f t="shared" si="92"/>
        <v>2</v>
      </c>
      <c r="AV55" s="6">
        <f xml:space="preserve"> IF( M34-D55&lt;0,-1,0)</f>
        <v>0</v>
      </c>
      <c r="AW55" s="72">
        <f xml:space="preserve"> IF(M34-D55&gt;17.9,C55+2,C55+1)</f>
        <v>7</v>
      </c>
      <c r="AX55" s="6">
        <f t="shared" si="93"/>
        <v>-1</v>
      </c>
      <c r="AY55" s="6">
        <f t="shared" si="94"/>
        <v>0</v>
      </c>
      <c r="AZ55" s="46">
        <f t="shared" si="95"/>
        <v>0</v>
      </c>
      <c r="BA55" s="6">
        <f xml:space="preserve"> IF( N34-D55&lt;0,-1,0)</f>
        <v>0</v>
      </c>
      <c r="BB55" s="72">
        <f xml:space="preserve"> IF(N34-D55&gt;17.9,C55+2,C55+1)</f>
        <v>6</v>
      </c>
      <c r="BC55" s="6">
        <f t="shared" si="96"/>
        <v>2</v>
      </c>
      <c r="BD55" s="6">
        <f t="shared" si="97"/>
        <v>2</v>
      </c>
      <c r="BE55" s="46">
        <f t="shared" si="98"/>
        <v>2</v>
      </c>
      <c r="BF55" s="6">
        <f xml:space="preserve"> IF( O34-D55&lt;0,-1,0)</f>
        <v>0</v>
      </c>
      <c r="BG55" s="72">
        <f xml:space="preserve"> IF(O34-D55&gt;17.9,C55+2,C55+1)</f>
        <v>6</v>
      </c>
      <c r="BH55" s="6">
        <f t="shared" si="99"/>
        <v>1</v>
      </c>
      <c r="BI55" s="6">
        <f t="shared" si="100"/>
        <v>1</v>
      </c>
      <c r="BJ55" s="46">
        <f t="shared" si="101"/>
        <v>1</v>
      </c>
    </row>
    <row r="56" spans="2:62" x14ac:dyDescent="0.25">
      <c r="B56" s="29">
        <v>16</v>
      </c>
      <c r="C56" s="29">
        <f>'DAY 2 INPUT'!C22</f>
        <v>3</v>
      </c>
      <c r="D56" s="29">
        <f>'DAY 2 INPUT'!D22</f>
        <v>16</v>
      </c>
      <c r="E56" s="2"/>
      <c r="F56" s="99">
        <f>'DAY 2 INPUT'!J22</f>
        <v>4</v>
      </c>
      <c r="G56" s="99">
        <f>'DAY 2 INPUT'!K22</f>
        <v>6</v>
      </c>
      <c r="H56" s="99">
        <f>'DAY 2 INPUT'!L22</f>
        <v>3</v>
      </c>
      <c r="I56" s="99">
        <f>'DAY 2 INPUT'!M22</f>
        <v>5</v>
      </c>
      <c r="J56" s="2"/>
      <c r="K56" s="31">
        <f t="shared" si="78"/>
        <v>4</v>
      </c>
      <c r="L56" s="31"/>
      <c r="M56" s="31">
        <f t="shared" si="79"/>
        <v>5</v>
      </c>
      <c r="N56" s="31">
        <f t="shared" si="80"/>
        <v>3</v>
      </c>
      <c r="O56" s="31">
        <f t="shared" si="81"/>
        <v>5</v>
      </c>
      <c r="P56" s="9"/>
      <c r="Q56" s="33">
        <f>IF(K34=D56,1,0)</f>
        <v>0</v>
      </c>
      <c r="R56" s="33">
        <f>IF(K34&gt;D56,1,0)</f>
        <v>1</v>
      </c>
      <c r="S56" s="33">
        <f>IF(K34&gt;D56+17.9,1,0)</f>
        <v>0</v>
      </c>
      <c r="T56" s="33"/>
      <c r="U56" s="33">
        <f t="shared" si="82"/>
        <v>4</v>
      </c>
      <c r="V56" s="159">
        <f t="shared" si="83"/>
        <v>3</v>
      </c>
      <c r="W56" s="33">
        <f>IF(M34=D56,1,0)</f>
        <v>0</v>
      </c>
      <c r="X56" s="33">
        <f>IF(M34&gt;D56,1,0)</f>
        <v>1</v>
      </c>
      <c r="Y56" s="33">
        <f>IF(M34&gt;D56+17.9,1,0)</f>
        <v>1</v>
      </c>
      <c r="Z56" s="33">
        <f t="shared" si="84"/>
        <v>5</v>
      </c>
      <c r="AA56" s="159">
        <f t="shared" si="85"/>
        <v>4</v>
      </c>
      <c r="AB56" s="33">
        <f>IF(N34=D56,1,0)</f>
        <v>0</v>
      </c>
      <c r="AC56" s="33">
        <f>IF(N34&gt;D56,1,0)</f>
        <v>1</v>
      </c>
      <c r="AD56" s="33">
        <f>IF(N34&gt;D56+17.9,1,0)</f>
        <v>0</v>
      </c>
      <c r="AE56" s="33">
        <f t="shared" si="86"/>
        <v>4</v>
      </c>
      <c r="AF56" s="159">
        <f t="shared" si="87"/>
        <v>2</v>
      </c>
      <c r="AG56" s="33">
        <f>IF(O34=D56,1,0)</f>
        <v>0</v>
      </c>
      <c r="AH56" s="33">
        <f>IF(O34&gt;D56,1,0)</f>
        <v>1</v>
      </c>
      <c r="AI56" s="33">
        <f>IF(O34&gt;D56+17.9,1,0)</f>
        <v>0</v>
      </c>
      <c r="AJ56" s="33"/>
      <c r="AK56" s="33">
        <f t="shared" si="88"/>
        <v>4</v>
      </c>
      <c r="AL56" s="159">
        <f t="shared" si="89"/>
        <v>4</v>
      </c>
      <c r="AM56" s="2"/>
      <c r="AN56" s="2"/>
      <c r="AO56" s="31">
        <f xml:space="preserve"> IF( K34-D56&lt;0,-1,0)</f>
        <v>0</v>
      </c>
      <c r="AP56" s="31">
        <f xml:space="preserve"> IF(K34-D56&gt;17.9,C56+2,C56+1)</f>
        <v>4</v>
      </c>
      <c r="AQ56" s="31">
        <f t="shared" si="90"/>
        <v>2</v>
      </c>
      <c r="AR56" s="31"/>
      <c r="AS56" s="31"/>
      <c r="AT56" s="31">
        <f t="shared" si="91"/>
        <v>2</v>
      </c>
      <c r="AU56" s="46">
        <f t="shared" si="92"/>
        <v>2</v>
      </c>
      <c r="AV56" s="31">
        <f xml:space="preserve"> IF( M34-D56&lt;0,-1,0)</f>
        <v>0</v>
      </c>
      <c r="AW56" s="31">
        <f xml:space="preserve"> IF(M34-D56&gt;17.9,C56+2,C56+1)</f>
        <v>5</v>
      </c>
      <c r="AX56" s="31">
        <f t="shared" si="93"/>
        <v>1</v>
      </c>
      <c r="AY56" s="31">
        <f t="shared" si="94"/>
        <v>1</v>
      </c>
      <c r="AZ56" s="46">
        <f t="shared" si="95"/>
        <v>1</v>
      </c>
      <c r="BA56" s="31">
        <f xml:space="preserve"> IF( N34-D56&lt;0,-1,0)</f>
        <v>0</v>
      </c>
      <c r="BB56" s="31">
        <f xml:space="preserve"> IF(N34-D56&gt;17.9,C56+2,C56+1)</f>
        <v>4</v>
      </c>
      <c r="BC56" s="31">
        <f t="shared" si="96"/>
        <v>3</v>
      </c>
      <c r="BD56" s="31">
        <f t="shared" si="97"/>
        <v>3</v>
      </c>
      <c r="BE56" s="46">
        <f t="shared" si="98"/>
        <v>3</v>
      </c>
      <c r="BF56" s="31">
        <f xml:space="preserve"> IF( O34-D56&lt;0,-1,0)</f>
        <v>0</v>
      </c>
      <c r="BG56" s="31">
        <f xml:space="preserve"> IF(O34-D56&gt;17.9,C56+2,C56+1)</f>
        <v>4</v>
      </c>
      <c r="BH56" s="31">
        <f t="shared" si="99"/>
        <v>1</v>
      </c>
      <c r="BI56" s="31">
        <f t="shared" si="100"/>
        <v>1</v>
      </c>
      <c r="BJ56" s="46">
        <f t="shared" si="101"/>
        <v>1</v>
      </c>
    </row>
    <row r="57" spans="2:62" x14ac:dyDescent="0.25">
      <c r="B57" s="4">
        <v>17</v>
      </c>
      <c r="C57" s="118">
        <f>'DAY 2 INPUT'!C23</f>
        <v>4</v>
      </c>
      <c r="D57" s="118">
        <f>'DAY 2 INPUT'!D23</f>
        <v>6</v>
      </c>
      <c r="E57" s="74"/>
      <c r="F57" s="120">
        <f>'DAY 2 INPUT'!J23</f>
        <v>4</v>
      </c>
      <c r="G57" s="120">
        <f>'DAY 2 INPUT'!K23</f>
        <v>7</v>
      </c>
      <c r="H57" s="120">
        <f>'DAY 2 INPUT'!L23</f>
        <v>5</v>
      </c>
      <c r="I57" s="120">
        <f>'DAY 2 INPUT'!M23</f>
        <v>4</v>
      </c>
      <c r="J57" s="2"/>
      <c r="K57" s="6">
        <f t="shared" si="78"/>
        <v>4</v>
      </c>
      <c r="L57" s="6"/>
      <c r="M57" s="6">
        <f t="shared" si="79"/>
        <v>6</v>
      </c>
      <c r="N57" s="6">
        <f t="shared" si="80"/>
        <v>5</v>
      </c>
      <c r="O57" s="6">
        <f t="shared" si="81"/>
        <v>4</v>
      </c>
      <c r="P57" s="9"/>
      <c r="Q57" s="3">
        <f>IF(K34=D57,1,0)</f>
        <v>0</v>
      </c>
      <c r="R57" s="3">
        <f>IF(K34&gt;D57,1,0)</f>
        <v>1</v>
      </c>
      <c r="S57" s="155">
        <f>IF(K34&gt;D57+17.9,1,0)</f>
        <v>0</v>
      </c>
      <c r="T57" s="3"/>
      <c r="U57" s="3">
        <f t="shared" si="82"/>
        <v>5</v>
      </c>
      <c r="V57" s="15">
        <f t="shared" si="83"/>
        <v>3</v>
      </c>
      <c r="W57" s="3">
        <f>IF(M34=D57,1,0)</f>
        <v>0</v>
      </c>
      <c r="X57" s="3">
        <f>IF(M34&gt;D57,1,0)</f>
        <v>1</v>
      </c>
      <c r="Y57" s="155">
        <f>IF(M34&gt;D57+17.9,1,0)</f>
        <v>1</v>
      </c>
      <c r="Z57" s="3">
        <f t="shared" si="84"/>
        <v>6</v>
      </c>
      <c r="AA57" s="15">
        <f t="shared" si="85"/>
        <v>5</v>
      </c>
      <c r="AB57" s="3">
        <f>IF(N34=D57,1,0)</f>
        <v>0</v>
      </c>
      <c r="AC57" s="3">
        <f>IF(N34&gt;D57,1,0)</f>
        <v>1</v>
      </c>
      <c r="AD57" s="155">
        <f>IF(N34&gt;D57+17.9,1,0)</f>
        <v>0</v>
      </c>
      <c r="AE57" s="3">
        <f t="shared" si="86"/>
        <v>5</v>
      </c>
      <c r="AF57" s="15">
        <f t="shared" si="87"/>
        <v>4</v>
      </c>
      <c r="AG57" s="3">
        <f>IF(O34=D57,1,0)</f>
        <v>0</v>
      </c>
      <c r="AH57" s="3">
        <f>IF(O34&gt;D57,1,0)</f>
        <v>1</v>
      </c>
      <c r="AI57" s="155">
        <f>IF(O34&gt;D57+17.9,1,0)</f>
        <v>1</v>
      </c>
      <c r="AJ57" s="3"/>
      <c r="AK57" s="3">
        <f t="shared" si="88"/>
        <v>6</v>
      </c>
      <c r="AL57" s="15">
        <f t="shared" si="89"/>
        <v>2</v>
      </c>
      <c r="AM57" s="2"/>
      <c r="AN57" s="2"/>
      <c r="AO57" s="6">
        <f xml:space="preserve"> IF( K34-D57&lt;0,-1,0)</f>
        <v>0</v>
      </c>
      <c r="AP57" s="72">
        <f xml:space="preserve"> IF(K34-D57&gt;17.9,C57+2,C57+1)</f>
        <v>5</v>
      </c>
      <c r="AQ57" s="6">
        <f t="shared" si="90"/>
        <v>3</v>
      </c>
      <c r="AR57" s="6"/>
      <c r="AS57" s="6"/>
      <c r="AT57" s="72">
        <f t="shared" si="91"/>
        <v>3</v>
      </c>
      <c r="AU57" s="46">
        <f t="shared" si="92"/>
        <v>3</v>
      </c>
      <c r="AV57" s="6">
        <f xml:space="preserve"> IF( M34-D57&lt;0,-1,0)</f>
        <v>0</v>
      </c>
      <c r="AW57" s="72">
        <f xml:space="preserve"> IF(M34-D57&gt;17.9,C57+2,C57+1)</f>
        <v>6</v>
      </c>
      <c r="AX57" s="6">
        <f t="shared" si="93"/>
        <v>1</v>
      </c>
      <c r="AY57" s="6">
        <f t="shared" si="94"/>
        <v>1</v>
      </c>
      <c r="AZ57" s="46">
        <f t="shared" si="95"/>
        <v>1</v>
      </c>
      <c r="BA57" s="6">
        <f xml:space="preserve"> IF( N34-D57&lt;0,-1,0)</f>
        <v>0</v>
      </c>
      <c r="BB57" s="72">
        <f xml:space="preserve"> IF(N34-D57&gt;17.9,C57+2,C57+1)</f>
        <v>5</v>
      </c>
      <c r="BC57" s="6">
        <f t="shared" si="96"/>
        <v>2</v>
      </c>
      <c r="BD57" s="6">
        <f t="shared" si="97"/>
        <v>2</v>
      </c>
      <c r="BE57" s="46">
        <f t="shared" si="98"/>
        <v>2</v>
      </c>
      <c r="BF57" s="6">
        <f xml:space="preserve"> IF( O34-D57&lt;0,-1,0)</f>
        <v>0</v>
      </c>
      <c r="BG57" s="72">
        <f xml:space="preserve"> IF(O34-D57&gt;17.9,C57+2,C57+1)</f>
        <v>6</v>
      </c>
      <c r="BH57" s="6">
        <f t="shared" si="99"/>
        <v>4</v>
      </c>
      <c r="BI57" s="6">
        <f t="shared" si="100"/>
        <v>4</v>
      </c>
      <c r="BJ57" s="46">
        <f t="shared" si="101"/>
        <v>4</v>
      </c>
    </row>
    <row r="58" spans="2:62" x14ac:dyDescent="0.25">
      <c r="B58" s="29">
        <v>18</v>
      </c>
      <c r="C58" s="29">
        <f>'DAY 2 INPUT'!C24</f>
        <v>4</v>
      </c>
      <c r="D58" s="29">
        <f>'DAY 2 INPUT'!D24</f>
        <v>10</v>
      </c>
      <c r="E58" s="2"/>
      <c r="F58" s="99">
        <f>'DAY 2 INPUT'!J24</f>
        <v>6</v>
      </c>
      <c r="G58" s="99">
        <f>'DAY 2 INPUT'!K24</f>
        <v>7</v>
      </c>
      <c r="H58" s="99">
        <f>'DAY 2 INPUT'!L24</f>
        <v>7</v>
      </c>
      <c r="I58" s="99">
        <f>'DAY 2 INPUT'!M24</f>
        <v>5</v>
      </c>
      <c r="J58" s="2"/>
      <c r="K58" s="31">
        <f t="shared" si="78"/>
        <v>6</v>
      </c>
      <c r="L58" s="31"/>
      <c r="M58" s="31">
        <f t="shared" si="79"/>
        <v>6</v>
      </c>
      <c r="N58" s="31">
        <f t="shared" si="80"/>
        <v>6</v>
      </c>
      <c r="O58" s="31">
        <f t="shared" si="81"/>
        <v>5</v>
      </c>
      <c r="P58" s="9"/>
      <c r="Q58" s="33">
        <f>IF(K34=D58,1,0)</f>
        <v>0</v>
      </c>
      <c r="R58" s="33">
        <f>IF(K34&gt;D58,1,0)</f>
        <v>1</v>
      </c>
      <c r="S58" s="33">
        <f>IF(K34&gt;D58+17.9,1,0)</f>
        <v>0</v>
      </c>
      <c r="T58" s="33"/>
      <c r="U58" s="33">
        <f t="shared" si="82"/>
        <v>5</v>
      </c>
      <c r="V58" s="159">
        <f t="shared" si="83"/>
        <v>5</v>
      </c>
      <c r="W58" s="33">
        <f>IF(M34=D58,1,0)</f>
        <v>0</v>
      </c>
      <c r="X58" s="33">
        <f>IF(M34&gt;D58,1,0)</f>
        <v>1</v>
      </c>
      <c r="Y58" s="33">
        <f>IF(M34&gt;D58+17.9,1,0)</f>
        <v>1</v>
      </c>
      <c r="Z58" s="33">
        <f t="shared" si="84"/>
        <v>6</v>
      </c>
      <c r="AA58" s="159">
        <f t="shared" si="85"/>
        <v>5</v>
      </c>
      <c r="AB58" s="33">
        <f>IF(N34=D58,1,0)</f>
        <v>0</v>
      </c>
      <c r="AC58" s="33">
        <f>IF(N34&gt;D58,1,0)</f>
        <v>1</v>
      </c>
      <c r="AD58" s="33">
        <f>IF(N34&gt;D58+17.9,1,0)</f>
        <v>0</v>
      </c>
      <c r="AE58" s="33">
        <f t="shared" si="86"/>
        <v>5</v>
      </c>
      <c r="AF58" s="159">
        <f t="shared" si="87"/>
        <v>6</v>
      </c>
      <c r="AG58" s="33">
        <f>IF(O34=D58,1,0)</f>
        <v>0</v>
      </c>
      <c r="AH58" s="33">
        <f>IF(O34&gt;D58,1,0)</f>
        <v>1</v>
      </c>
      <c r="AI58" s="33">
        <f>IF(O34&gt;D58+17.9,1,0)</f>
        <v>0</v>
      </c>
      <c r="AJ58" s="33"/>
      <c r="AK58" s="33">
        <f t="shared" si="88"/>
        <v>5</v>
      </c>
      <c r="AL58" s="159">
        <f t="shared" si="89"/>
        <v>4</v>
      </c>
      <c r="AM58" s="2"/>
      <c r="AN58" s="2"/>
      <c r="AO58" s="31">
        <f xml:space="preserve"> IF( K34-D58&lt;0,-1,0)</f>
        <v>0</v>
      </c>
      <c r="AP58" s="31">
        <f xml:space="preserve"> IF(K34-D58&gt;17.9,C58+2,C58+1)</f>
        <v>5</v>
      </c>
      <c r="AQ58" s="31">
        <f t="shared" si="90"/>
        <v>1</v>
      </c>
      <c r="AR58" s="31"/>
      <c r="AS58" s="31"/>
      <c r="AT58" s="31">
        <f t="shared" si="91"/>
        <v>1</v>
      </c>
      <c r="AU58" s="46">
        <f t="shared" si="92"/>
        <v>1</v>
      </c>
      <c r="AV58" s="31">
        <f xml:space="preserve"> IF( M34-I58&lt;0,-1,0)</f>
        <v>0</v>
      </c>
      <c r="AW58" s="31">
        <f xml:space="preserve"> IF(M34-D58&gt;17.9,C58+2,C58+1)</f>
        <v>6</v>
      </c>
      <c r="AX58" s="31">
        <f t="shared" si="93"/>
        <v>1</v>
      </c>
      <c r="AY58" s="6">
        <f t="shared" si="94"/>
        <v>1</v>
      </c>
      <c r="AZ58" s="46">
        <f t="shared" si="95"/>
        <v>1</v>
      </c>
      <c r="BA58" s="31">
        <f xml:space="preserve"> IF( N34-D58&lt;0,-1,0)</f>
        <v>0</v>
      </c>
      <c r="BB58" s="31">
        <f xml:space="preserve"> IF(N34-D58&gt;17.9,C58+2,C58+1)</f>
        <v>5</v>
      </c>
      <c r="BC58" s="31">
        <f t="shared" si="96"/>
        <v>0</v>
      </c>
      <c r="BD58" s="31">
        <f t="shared" si="97"/>
        <v>0</v>
      </c>
      <c r="BE58" s="46">
        <f t="shared" si="98"/>
        <v>0</v>
      </c>
      <c r="BF58" s="31">
        <f xml:space="preserve"> IF( O34-D58&lt;0,-1,0)</f>
        <v>0</v>
      </c>
      <c r="BG58" s="31">
        <f xml:space="preserve"> IF(O34-D58&gt;17.9,C58+2,C58+1)</f>
        <v>5</v>
      </c>
      <c r="BH58" s="31">
        <f t="shared" si="99"/>
        <v>2</v>
      </c>
      <c r="BI58" s="31">
        <f t="shared" si="100"/>
        <v>2</v>
      </c>
      <c r="BJ58" s="46">
        <f t="shared" si="101"/>
        <v>2</v>
      </c>
    </row>
    <row r="59" spans="2:62" x14ac:dyDescent="0.25">
      <c r="B59" s="4" t="s">
        <v>2</v>
      </c>
      <c r="C59" s="29">
        <f>'DAY 2 INPUT'!C25</f>
        <v>36</v>
      </c>
      <c r="D59" s="4"/>
      <c r="E59" s="2"/>
      <c r="F59" s="6">
        <f>SUM(F50:F58)</f>
        <v>50</v>
      </c>
      <c r="G59" s="6">
        <f>SUM(G50:G58)</f>
        <v>70</v>
      </c>
      <c r="H59" s="6">
        <f>SUM(H50:H58)</f>
        <v>48</v>
      </c>
      <c r="I59" s="6">
        <f>SUM(I50:I58)</f>
        <v>55</v>
      </c>
      <c r="J59" s="2"/>
      <c r="K59" s="6">
        <f>SUM(K50:K58)</f>
        <v>48</v>
      </c>
      <c r="L59" s="6"/>
      <c r="M59" s="6">
        <f>SUM(M50:M58)</f>
        <v>54</v>
      </c>
      <c r="N59" s="6">
        <f>SUM(N50:N58)</f>
        <v>46</v>
      </c>
      <c r="O59" s="6">
        <f>SUM(O50:O58)</f>
        <v>49</v>
      </c>
      <c r="P59" s="9"/>
      <c r="Q59" s="3" t="s">
        <v>8</v>
      </c>
      <c r="R59" s="3"/>
      <c r="S59" s="3"/>
      <c r="T59" s="3"/>
      <c r="U59" s="3" t="s">
        <v>8</v>
      </c>
      <c r="V59" s="15">
        <f>SUM(V50:V58)</f>
        <v>39</v>
      </c>
      <c r="W59" s="3" t="s">
        <v>8</v>
      </c>
      <c r="X59" s="3"/>
      <c r="Y59" s="3"/>
      <c r="Z59" s="3" t="s">
        <v>8</v>
      </c>
      <c r="AA59" s="15">
        <f>SUM(AA50:AA58)</f>
        <v>53</v>
      </c>
      <c r="AB59" s="3" t="s">
        <v>8</v>
      </c>
      <c r="AC59" s="3"/>
      <c r="AD59" s="3"/>
      <c r="AE59" s="3" t="s">
        <v>8</v>
      </c>
      <c r="AF59" s="15">
        <f>SUM(AF50:AF58)</f>
        <v>38</v>
      </c>
      <c r="AG59" s="3" t="s">
        <v>8</v>
      </c>
      <c r="AH59" s="3"/>
      <c r="AI59" s="3"/>
      <c r="AJ59" s="3"/>
      <c r="AK59" s="3" t="s">
        <v>8</v>
      </c>
      <c r="AL59" s="15">
        <f>SUM(AL50:AL58)</f>
        <v>43</v>
      </c>
      <c r="AM59" s="2"/>
      <c r="AN59" s="2"/>
      <c r="AO59" s="1"/>
      <c r="AP59" s="6" t="s">
        <v>8</v>
      </c>
      <c r="AQ59" s="1" t="s">
        <v>8</v>
      </c>
      <c r="AR59" s="1"/>
      <c r="AS59" s="1"/>
      <c r="AT59" s="6">
        <f>SUM(AT50:AT58)</f>
        <v>15</v>
      </c>
      <c r="AU59" s="48">
        <f>SUM(AU50:AU58)</f>
        <v>15</v>
      </c>
      <c r="AV59" s="1"/>
      <c r="AW59" s="6" t="s">
        <v>8</v>
      </c>
      <c r="AX59" s="1" t="s">
        <v>8</v>
      </c>
      <c r="AY59" s="6">
        <f>SUM(AY50:AY58)</f>
        <v>6</v>
      </c>
      <c r="AZ59" s="48">
        <f>SUM(AZ50:AZ58)</f>
        <v>6</v>
      </c>
      <c r="BA59" s="6"/>
      <c r="BB59" s="6" t="s">
        <v>8</v>
      </c>
      <c r="BC59" s="6" t="s">
        <v>8</v>
      </c>
      <c r="BD59" s="6">
        <f>SUM(BD50:BD58)</f>
        <v>16</v>
      </c>
      <c r="BE59" s="48">
        <f>SUM(BE50:BE58)</f>
        <v>16</v>
      </c>
      <c r="BF59" s="1"/>
      <c r="BG59" s="6" t="s">
        <v>8</v>
      </c>
      <c r="BH59" s="1" t="s">
        <v>8</v>
      </c>
      <c r="BI59" s="6">
        <f>SUM(BI50:BI58)</f>
        <v>14</v>
      </c>
      <c r="BJ59" s="48">
        <f>SUM(BJ50:BJ58)</f>
        <v>14</v>
      </c>
    </row>
    <row r="60" spans="2:62" x14ac:dyDescent="0.25">
      <c r="B60" s="29" t="s">
        <v>1</v>
      </c>
      <c r="C60" s="29">
        <f>C49</f>
        <v>35</v>
      </c>
      <c r="D60" s="29"/>
      <c r="E60" s="2"/>
      <c r="F60" s="31">
        <f>F49</f>
        <v>47</v>
      </c>
      <c r="G60" s="31">
        <f>G49</f>
        <v>64</v>
      </c>
      <c r="H60" s="31">
        <f>H49</f>
        <v>53</v>
      </c>
      <c r="I60" s="31">
        <f>I49</f>
        <v>54</v>
      </c>
      <c r="J60" s="2"/>
      <c r="K60" s="31">
        <f>K49</f>
        <v>45</v>
      </c>
      <c r="L60" s="31"/>
      <c r="M60" s="31">
        <f>M49</f>
        <v>51</v>
      </c>
      <c r="N60" s="31">
        <f>N49</f>
        <v>49</v>
      </c>
      <c r="O60" s="31">
        <f>O49</f>
        <v>50</v>
      </c>
      <c r="P60" s="9"/>
      <c r="Q60" s="33" t="s">
        <v>8</v>
      </c>
      <c r="R60" s="33"/>
      <c r="S60" s="33"/>
      <c r="T60" s="33"/>
      <c r="U60" s="33" t="s">
        <v>8</v>
      </c>
      <c r="V60" s="159">
        <f>V49</f>
        <v>36</v>
      </c>
      <c r="W60" s="33" t="s">
        <v>8</v>
      </c>
      <c r="X60" s="33"/>
      <c r="Y60" s="33"/>
      <c r="Z60" s="33" t="s">
        <v>8</v>
      </c>
      <c r="AA60" s="159">
        <f>AA49</f>
        <v>47</v>
      </c>
      <c r="AB60" s="33" t="s">
        <v>8</v>
      </c>
      <c r="AC60" s="33"/>
      <c r="AD60" s="33"/>
      <c r="AE60" s="33" t="s">
        <v>8</v>
      </c>
      <c r="AF60" s="159">
        <f>AF49</f>
        <v>42</v>
      </c>
      <c r="AG60" s="33" t="s">
        <v>8</v>
      </c>
      <c r="AH60" s="33"/>
      <c r="AI60" s="33"/>
      <c r="AJ60" s="33"/>
      <c r="AK60" s="33" t="s">
        <v>8</v>
      </c>
      <c r="AL60" s="159">
        <f>AL49</f>
        <v>42</v>
      </c>
      <c r="AM60" s="2"/>
      <c r="AN60" s="2"/>
      <c r="AO60" s="33"/>
      <c r="AP60" s="32"/>
      <c r="AQ60" s="32"/>
      <c r="AR60" s="32"/>
      <c r="AS60" s="32"/>
      <c r="AT60" s="31">
        <f>AT49</f>
        <v>17</v>
      </c>
      <c r="AU60" s="49">
        <f>AU49</f>
        <v>17</v>
      </c>
      <c r="AV60" s="33"/>
      <c r="AW60" s="32"/>
      <c r="AX60" s="32"/>
      <c r="AY60" s="31">
        <f>AY49</f>
        <v>10</v>
      </c>
      <c r="AZ60" s="49">
        <f>AZ49</f>
        <v>10</v>
      </c>
      <c r="BA60" s="31"/>
      <c r="BB60" s="31"/>
      <c r="BC60" s="31"/>
      <c r="BD60" s="31">
        <f>BD49</f>
        <v>11</v>
      </c>
      <c r="BE60" s="49">
        <f>BE49</f>
        <v>11</v>
      </c>
      <c r="BF60" s="33"/>
      <c r="BG60" s="32"/>
      <c r="BH60" s="32"/>
      <c r="BI60" s="31">
        <f>BI49</f>
        <v>12</v>
      </c>
      <c r="BJ60" s="49">
        <f>BJ49</f>
        <v>12</v>
      </c>
    </row>
    <row r="61" spans="2:62" x14ac:dyDescent="0.25">
      <c r="B61" s="4" t="s">
        <v>3</v>
      </c>
      <c r="C61" s="4">
        <f>SUM(C59+C60)</f>
        <v>71</v>
      </c>
      <c r="D61" s="4"/>
      <c r="E61" s="13"/>
      <c r="F61" s="6">
        <f>SUM(F59+F60)</f>
        <v>97</v>
      </c>
      <c r="G61" s="6">
        <f>SUM(G59+G60)</f>
        <v>134</v>
      </c>
      <c r="H61" s="6">
        <f>SUM(H59+H60)</f>
        <v>101</v>
      </c>
      <c r="I61" s="6">
        <f>SUM(I59+I60)</f>
        <v>109</v>
      </c>
      <c r="J61" s="13"/>
      <c r="K61" s="6">
        <f>SUM(K59+K60)</f>
        <v>93</v>
      </c>
      <c r="L61" s="6"/>
      <c r="M61" s="6">
        <f>SUM(M59+M60)</f>
        <v>105</v>
      </c>
      <c r="N61" s="6">
        <f>SUM(N59+N60)</f>
        <v>95</v>
      </c>
      <c r="O61" s="6">
        <f>SUM(O59+O60)</f>
        <v>99</v>
      </c>
      <c r="P61" s="21"/>
      <c r="Q61" s="3" t="s">
        <v>8</v>
      </c>
      <c r="R61" s="3"/>
      <c r="S61" s="3"/>
      <c r="T61" s="3"/>
      <c r="U61" s="3" t="s">
        <v>8</v>
      </c>
      <c r="V61" s="15">
        <f>V59+V60</f>
        <v>75</v>
      </c>
      <c r="W61" s="3" t="s">
        <v>8</v>
      </c>
      <c r="X61" s="3"/>
      <c r="Y61" s="3"/>
      <c r="Z61" s="3" t="s">
        <v>8</v>
      </c>
      <c r="AA61" s="15">
        <f>AA59+AA60</f>
        <v>100</v>
      </c>
      <c r="AB61" s="3" t="s">
        <v>8</v>
      </c>
      <c r="AC61" s="3"/>
      <c r="AD61" s="3"/>
      <c r="AE61" s="3" t="s">
        <v>8</v>
      </c>
      <c r="AF61" s="15">
        <f>AF59+AF60</f>
        <v>80</v>
      </c>
      <c r="AG61" s="3" t="s">
        <v>8</v>
      </c>
      <c r="AH61" s="3"/>
      <c r="AI61" s="3"/>
      <c r="AJ61" s="3"/>
      <c r="AK61" s="3" t="s">
        <v>8</v>
      </c>
      <c r="AL61" s="15">
        <f>AL59+AL60</f>
        <v>85</v>
      </c>
      <c r="AM61" s="2"/>
      <c r="AN61" s="2"/>
      <c r="AO61" s="3"/>
      <c r="AP61" s="1"/>
      <c r="AQ61" s="1"/>
      <c r="AR61" s="1"/>
      <c r="AS61" s="1"/>
      <c r="AT61" s="6">
        <f>SUM(AT59+AT60)</f>
        <v>32</v>
      </c>
      <c r="AU61" s="48">
        <f>SUM(AU59+AU60)</f>
        <v>32</v>
      </c>
      <c r="AV61" s="3"/>
      <c r="AW61" s="1"/>
      <c r="AX61" s="1"/>
      <c r="AY61" s="6">
        <f>SUM(AY59+AY60)</f>
        <v>16</v>
      </c>
      <c r="AZ61" s="48">
        <f>SUM(AZ59+AZ60)</f>
        <v>16</v>
      </c>
      <c r="BA61" s="6"/>
      <c r="BB61" s="6"/>
      <c r="BC61" s="6"/>
      <c r="BD61" s="6">
        <f>SUM(BD59+BD60)</f>
        <v>27</v>
      </c>
      <c r="BE61" s="48">
        <f>SUM(BE59+BE60)</f>
        <v>27</v>
      </c>
      <c r="BF61" s="3"/>
      <c r="BG61" s="1"/>
      <c r="BH61" s="1"/>
      <c r="BI61" s="6">
        <f>SUM(BI59+BI60)</f>
        <v>26</v>
      </c>
      <c r="BJ61" s="48">
        <f>SUM(BJ59+BJ60)</f>
        <v>26</v>
      </c>
    </row>
    <row r="62" spans="2:62" x14ac:dyDescent="0.25">
      <c r="B62" s="26" t="s">
        <v>8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AM62" s="2"/>
      <c r="AN62" s="2"/>
      <c r="BJ62" s="258" t="s">
        <v>8</v>
      </c>
    </row>
    <row r="63" spans="2:62" x14ac:dyDescent="0.25">
      <c r="B63" t="s">
        <v>8</v>
      </c>
      <c r="AH63" t="s">
        <v>8</v>
      </c>
      <c r="AO63" s="42" t="s">
        <v>8</v>
      </c>
      <c r="AP63" s="7"/>
      <c r="AQ63" s="7"/>
      <c r="AR63" s="7"/>
      <c r="AS63" s="7"/>
      <c r="AT63" s="7"/>
      <c r="AY63" s="7"/>
    </row>
    <row r="64" spans="2:62" x14ac:dyDescent="0.25">
      <c r="B64" s="26" t="s">
        <v>8</v>
      </c>
      <c r="C64" s="26"/>
      <c r="E64" s="42"/>
      <c r="F64" s="42"/>
      <c r="G64" s="42"/>
      <c r="H64" s="44"/>
      <c r="I64" s="42"/>
      <c r="J64" s="42"/>
      <c r="K64" s="405" t="str">
        <f>'DAY 1 INPUT'!N4</f>
        <v>Neil</v>
      </c>
      <c r="L64" s="405"/>
      <c r="M64" s="405" t="str">
        <f>'DAY 1 INPUT'!O4</f>
        <v>RichB</v>
      </c>
      <c r="N64" s="354" t="str">
        <f>'DAY 1 INPUT'!P4</f>
        <v>Brian</v>
      </c>
      <c r="O64" s="354" t="str">
        <f>'DAY 1 INPUT'!Q4</f>
        <v>Robin</v>
      </c>
      <c r="P64" s="7"/>
      <c r="Q64" s="42" t="s">
        <v>13</v>
      </c>
      <c r="AO64" s="16" t="s">
        <v>8</v>
      </c>
      <c r="AP64" s="315"/>
      <c r="AQ64" s="26" t="s">
        <v>11</v>
      </c>
      <c r="AR64" s="26"/>
      <c r="AS64" s="26"/>
      <c r="AT64" s="26"/>
      <c r="AU64" s="26"/>
      <c r="AV64" s="26"/>
      <c r="AW64" s="26"/>
      <c r="AX64" s="26"/>
      <c r="AY64" s="26"/>
      <c r="BA64" s="405" t="str">
        <f>K64</f>
        <v>Neil</v>
      </c>
      <c r="BB64" s="405" t="str">
        <f>M64</f>
        <v>RichB</v>
      </c>
      <c r="BC64" s="354" t="str">
        <f>N64</f>
        <v>Brian</v>
      </c>
      <c r="BD64" s="354" t="str">
        <f>O64</f>
        <v>Robin</v>
      </c>
    </row>
    <row r="65" spans="2:62" x14ac:dyDescent="0.25">
      <c r="B65" s="26" t="s">
        <v>8</v>
      </c>
      <c r="C65" s="26"/>
      <c r="E65" s="42"/>
      <c r="F65" s="42"/>
      <c r="G65" s="42"/>
      <c r="H65" s="44"/>
      <c r="I65" s="42"/>
      <c r="J65" s="42"/>
      <c r="K65" s="116">
        <f>'DAY 1 INPUT'!N5</f>
        <v>20</v>
      </c>
      <c r="L65" s="116"/>
      <c r="M65" s="116">
        <f>'DAY 1 INPUT'!O5</f>
        <v>28</v>
      </c>
      <c r="N65" s="116">
        <f>'DAY 1 INPUT'!P5</f>
        <v>28</v>
      </c>
      <c r="O65" s="116">
        <f>'DAY 1 INPUT'!Q5</f>
        <v>10</v>
      </c>
      <c r="P65" s="7"/>
      <c r="Q65" s="42" t="s">
        <v>14</v>
      </c>
      <c r="AN65" t="s">
        <v>8</v>
      </c>
      <c r="AO65" s="315" t="s">
        <v>8</v>
      </c>
      <c r="AP65" s="315" t="s">
        <v>8</v>
      </c>
      <c r="AQ65" s="26" t="s">
        <v>12</v>
      </c>
      <c r="AR65" s="26"/>
      <c r="AS65" s="26"/>
      <c r="AT65" s="26"/>
      <c r="AU65" s="26"/>
      <c r="AV65" s="26"/>
      <c r="AW65" s="26"/>
      <c r="AX65" s="26"/>
      <c r="AY65" s="26"/>
      <c r="AZ65" s="42"/>
      <c r="BA65" s="117">
        <f>(K92-C69)</f>
        <v>19</v>
      </c>
      <c r="BB65" s="117">
        <f>M92-C69</f>
        <v>33</v>
      </c>
      <c r="BC65" s="117">
        <f>(N92-C69)</f>
        <v>33</v>
      </c>
      <c r="BD65" s="117">
        <f>(O92-C69)</f>
        <v>11</v>
      </c>
      <c r="BF65" t="s">
        <v>8</v>
      </c>
      <c r="BG65" s="16"/>
    </row>
    <row r="66" spans="2:62" x14ac:dyDescent="0.25">
      <c r="B66" t="s">
        <v>8</v>
      </c>
      <c r="M66" s="11" t="s">
        <v>8</v>
      </c>
      <c r="N66" s="11"/>
      <c r="AO66" t="s">
        <v>8</v>
      </c>
      <c r="AP66" t="s">
        <v>8</v>
      </c>
      <c r="BA66">
        <f>BA65-K65</f>
        <v>-1</v>
      </c>
      <c r="BB66">
        <f>BB65-M65</f>
        <v>5</v>
      </c>
      <c r="BC66">
        <f>BC65-N65</f>
        <v>5</v>
      </c>
      <c r="BD66">
        <f>BD65-O65</f>
        <v>1</v>
      </c>
    </row>
    <row r="67" spans="2:62" x14ac:dyDescent="0.25">
      <c r="B67" t="s">
        <v>8</v>
      </c>
      <c r="AO67" s="24" t="s">
        <v>10</v>
      </c>
      <c r="AP67" s="26"/>
      <c r="AT67" s="315"/>
      <c r="AV67" s="315"/>
      <c r="AW67" s="315"/>
      <c r="AX67" s="315"/>
      <c r="AY67" s="315"/>
      <c r="AZ67" s="315"/>
      <c r="BA67" s="315"/>
      <c r="BB67" s="315"/>
      <c r="BC67" s="315"/>
      <c r="BD67" s="315"/>
      <c r="BF67" s="315"/>
      <c r="BG67" s="315"/>
      <c r="BH67" s="315"/>
      <c r="BI67" s="315"/>
    </row>
    <row r="68" spans="2:62" x14ac:dyDescent="0.25">
      <c r="B68" s="27" t="s">
        <v>4</v>
      </c>
      <c r="C68" s="28" t="s">
        <v>7</v>
      </c>
      <c r="D68" s="51"/>
      <c r="E68" s="10"/>
      <c r="F68" s="689" t="s">
        <v>6</v>
      </c>
      <c r="G68" s="689"/>
      <c r="H68" s="689"/>
      <c r="I68" s="689"/>
      <c r="J68" s="10"/>
      <c r="K68" s="17" t="s">
        <v>29</v>
      </c>
      <c r="L68" s="17"/>
      <c r="M68" s="17"/>
      <c r="N68" s="17"/>
      <c r="O68" s="17"/>
      <c r="P68" s="18"/>
      <c r="Q68" s="10"/>
      <c r="R68" s="18"/>
      <c r="S68" s="18"/>
      <c r="T68" s="18"/>
      <c r="U68" s="10"/>
      <c r="V68" s="10"/>
      <c r="W68" s="10"/>
      <c r="X68" s="18" t="s">
        <v>25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2"/>
      <c r="AO68" s="691" t="s">
        <v>24</v>
      </c>
      <c r="AP68" s="691"/>
      <c r="AQ68" s="691"/>
      <c r="AR68" s="691"/>
      <c r="AS68" s="691"/>
      <c r="AT68" s="691"/>
      <c r="AU68" s="691"/>
      <c r="AV68" s="691"/>
      <c r="AW68" s="691"/>
      <c r="AX68" s="691"/>
      <c r="AY68" s="691"/>
    </row>
    <row r="69" spans="2:62" x14ac:dyDescent="0.25">
      <c r="B69" s="52">
        <f>'DAY 2 INPUT'!B4</f>
        <v>71</v>
      </c>
      <c r="C69" s="53">
        <f>'DAY 2 INPUT'!C4</f>
        <v>71</v>
      </c>
      <c r="D69" s="54" t="s">
        <v>8</v>
      </c>
      <c r="E69" s="2"/>
      <c r="F69" s="64" t="s">
        <v>9</v>
      </c>
      <c r="G69" s="13"/>
      <c r="H69" s="13"/>
      <c r="I69" s="13"/>
      <c r="J69" s="2"/>
      <c r="K69" s="9" t="s">
        <v>30</v>
      </c>
      <c r="L69" s="9"/>
      <c r="M69" s="20"/>
      <c r="N69" s="20"/>
      <c r="O69" s="20"/>
      <c r="P69" s="9"/>
      <c r="R69" s="19"/>
      <c r="S69" s="19"/>
      <c r="T69" s="19"/>
      <c r="V69" s="19" t="s">
        <v>26</v>
      </c>
      <c r="W69" s="2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56"/>
      <c r="AM69" t="s">
        <v>8</v>
      </c>
      <c r="AP69" t="s">
        <v>8</v>
      </c>
    </row>
    <row r="70" spans="2:62" x14ac:dyDescent="0.25">
      <c r="B70" s="8" t="s">
        <v>0</v>
      </c>
      <c r="C70" s="8" t="s">
        <v>4</v>
      </c>
      <c r="D70" s="60" t="s">
        <v>28</v>
      </c>
      <c r="E70" s="2"/>
      <c r="F70" s="405" t="str">
        <f>K64</f>
        <v>Neil</v>
      </c>
      <c r="G70" s="405" t="str">
        <f>M64</f>
        <v>RichB</v>
      </c>
      <c r="H70" s="354" t="str">
        <f>N64</f>
        <v>Brian</v>
      </c>
      <c r="I70" s="354" t="str">
        <f>O64</f>
        <v>Robin</v>
      </c>
      <c r="J70" s="2"/>
      <c r="K70" s="415" t="str">
        <f>K64</f>
        <v>Neil</v>
      </c>
      <c r="L70" s="415"/>
      <c r="M70" s="415" t="str">
        <f>M64</f>
        <v>RichB</v>
      </c>
      <c r="N70" s="354" t="str">
        <f>N64</f>
        <v>Brian</v>
      </c>
      <c r="O70" s="354" t="str">
        <f>O64</f>
        <v>Robin</v>
      </c>
      <c r="P70" s="9"/>
      <c r="Q70" s="692" t="str">
        <f>K64</f>
        <v>Neil</v>
      </c>
      <c r="R70" s="696"/>
      <c r="S70" s="696"/>
      <c r="T70" s="696"/>
      <c r="U70" s="696"/>
      <c r="V70" s="59" t="s">
        <v>8</v>
      </c>
      <c r="W70" s="3" t="str">
        <f>M64</f>
        <v>RichB</v>
      </c>
      <c r="X70" s="58"/>
      <c r="Y70" s="58"/>
      <c r="Z70" s="58"/>
      <c r="AA70" s="59"/>
      <c r="AB70" s="57" t="str">
        <f>N64</f>
        <v>Brian</v>
      </c>
      <c r="AC70" s="58"/>
      <c r="AD70" s="58"/>
      <c r="AE70" s="58"/>
      <c r="AF70" s="59"/>
      <c r="AG70" s="57" t="str">
        <f>O64</f>
        <v>Robin</v>
      </c>
      <c r="AH70" s="58"/>
      <c r="AI70" s="58" t="s">
        <v>8</v>
      </c>
      <c r="AJ70" s="58"/>
      <c r="AK70" s="58"/>
      <c r="AL70" s="59"/>
      <c r="AM70" t="s">
        <v>8</v>
      </c>
      <c r="AO70" s="420" t="str">
        <f>K64</f>
        <v>Neil</v>
      </c>
      <c r="AP70" s="421"/>
      <c r="AQ70" s="421"/>
      <c r="AR70" s="421"/>
      <c r="AS70" s="421"/>
      <c r="AT70" s="422"/>
      <c r="AV70" s="420" t="str">
        <f>M64</f>
        <v>RichB</v>
      </c>
      <c r="AW70" s="421"/>
      <c r="AX70" s="421"/>
      <c r="AY70" s="422"/>
      <c r="AZ70" s="2"/>
      <c r="BA70" s="355" t="str">
        <f>N64</f>
        <v>Brian</v>
      </c>
      <c r="BB70" s="356"/>
      <c r="BC70" s="356"/>
      <c r="BD70" s="357"/>
      <c r="BE70" s="50"/>
      <c r="BF70" s="355" t="str">
        <f>O64</f>
        <v>Robin</v>
      </c>
      <c r="BG70" s="356"/>
      <c r="BH70" s="356"/>
      <c r="BI70" s="357"/>
    </row>
    <row r="71" spans="2:62" x14ac:dyDescent="0.25">
      <c r="B71" s="29">
        <v>1</v>
      </c>
      <c r="C71" s="29">
        <f>'DAY 2 INPUT'!C6</f>
        <v>4</v>
      </c>
      <c r="D71" s="29">
        <f>'DAY 2 INPUT'!D6</f>
        <v>11</v>
      </c>
      <c r="E71" s="2"/>
      <c r="F71" s="99">
        <f>'DAY 2 INPUT'!N6</f>
        <v>7</v>
      </c>
      <c r="G71" s="99">
        <f>'DAY 2 INPUT'!O6</f>
        <v>7</v>
      </c>
      <c r="H71" s="99">
        <f>'DAY 2 INPUT'!P6</f>
        <v>9</v>
      </c>
      <c r="I71" s="99">
        <f>'DAY 2 INPUT'!Q6</f>
        <v>4</v>
      </c>
      <c r="J71" s="2"/>
      <c r="K71" s="31">
        <f t="shared" ref="K71:K79" si="102">IF(F71-C71 &gt;2,C71+2,F71)</f>
        <v>6</v>
      </c>
      <c r="L71" s="31"/>
      <c r="M71" s="31">
        <f t="shared" ref="M71:M79" si="103">IF(G71-C71 &gt;2,C71+2,G71)</f>
        <v>6</v>
      </c>
      <c r="N71" s="31">
        <f t="shared" ref="N71:N79" si="104">IF(H71-C71 &gt;2,C71+2,H71)</f>
        <v>6</v>
      </c>
      <c r="O71" s="31">
        <f t="shared" ref="O71:O79" si="105">IF(I71-C71 &gt;2,C71+2,I71)</f>
        <v>4</v>
      </c>
      <c r="P71" s="9"/>
      <c r="Q71" s="33">
        <f>IF(K65=D71,1,0)</f>
        <v>0</v>
      </c>
      <c r="R71" s="33">
        <f>IF(K65&gt;D71,1,0)</f>
        <v>1</v>
      </c>
      <c r="S71" s="33">
        <f>IF(K65&gt;D71+17.9,1,0)</f>
        <v>0</v>
      </c>
      <c r="T71" s="33"/>
      <c r="U71" s="33">
        <f t="shared" ref="U71:U79" si="106">SUM(Q71:S71)+C71</f>
        <v>5</v>
      </c>
      <c r="V71" s="159">
        <f t="shared" ref="V71:V79" si="107">(F71-U71)+C71</f>
        <v>6</v>
      </c>
      <c r="W71" s="33">
        <f>IF(M65=D71,1,0)</f>
        <v>0</v>
      </c>
      <c r="X71" s="33">
        <f>IF(M65&gt;D71,1,0)</f>
        <v>1</v>
      </c>
      <c r="Y71" s="33">
        <f>IF(M65&gt;D71+17.9,1,0)</f>
        <v>0</v>
      </c>
      <c r="Z71" s="33">
        <f t="shared" ref="Z71:Z79" si="108">SUM(W71:Y71)+C71</f>
        <v>5</v>
      </c>
      <c r="AA71" s="159">
        <f t="shared" ref="AA71:AA79" si="109">(G71-Z71)+C71</f>
        <v>6</v>
      </c>
      <c r="AB71" s="33">
        <f>IF(N65=D71,1,0)</f>
        <v>0</v>
      </c>
      <c r="AC71" s="33">
        <f>IF(N65&gt;D71,1,0)</f>
        <v>1</v>
      </c>
      <c r="AD71" s="33">
        <f>IF(N65&gt;D71+17.9,1,0)</f>
        <v>0</v>
      </c>
      <c r="AE71" s="33">
        <f t="shared" ref="AE71:AE79" si="110">SUM(AB71:AD71)+C71</f>
        <v>5</v>
      </c>
      <c r="AF71" s="159">
        <f t="shared" ref="AF71:AF79" si="111">(H71-AE71)+C71</f>
        <v>8</v>
      </c>
      <c r="AG71" s="33">
        <f>IF(O65=D71,1,0)</f>
        <v>0</v>
      </c>
      <c r="AH71" s="33">
        <f>IF(O65&gt;D71,1,0)</f>
        <v>0</v>
      </c>
      <c r="AI71" s="33">
        <f>IF(O65&gt;D71+17.9,1,0)</f>
        <v>0</v>
      </c>
      <c r="AJ71" s="33"/>
      <c r="AK71" s="33">
        <f t="shared" ref="AK71:AK79" si="112">SUM(AG71:AI71)+C71</f>
        <v>4</v>
      </c>
      <c r="AL71" s="159">
        <f t="shared" ref="AL71:AL79" si="113">(I71-AK71)+C71</f>
        <v>4</v>
      </c>
      <c r="AM71" s="2"/>
      <c r="AN71" s="2"/>
      <c r="AO71" s="31">
        <f xml:space="preserve"> IF( K65-D71&lt;0,-1,0)</f>
        <v>0</v>
      </c>
      <c r="AP71" s="31">
        <f xml:space="preserve"> IF(K65-D71&gt;17.9,C71+2,C71+1)</f>
        <v>5</v>
      </c>
      <c r="AQ71" s="31">
        <f t="shared" ref="AQ71:AQ79" si="114">(AP71+2)-F71</f>
        <v>0</v>
      </c>
      <c r="AR71" s="31"/>
      <c r="AS71" s="31"/>
      <c r="AT71" s="31">
        <f t="shared" ref="AT71:AT79" si="115" xml:space="preserve"> IF(AQ71&lt;0, 0, AQ71+AO71)</f>
        <v>0</v>
      </c>
      <c r="AU71" s="46">
        <f t="shared" ref="AU71:AU79" si="116">IF(AT71&lt;0,0,AT71)</f>
        <v>0</v>
      </c>
      <c r="AV71" s="31">
        <f xml:space="preserve"> IF( M65-D71&lt;0,-1,0)</f>
        <v>0</v>
      </c>
      <c r="AW71" s="31">
        <f xml:space="preserve"> IF(M65-D71&gt;17.9,C71+2,C71+1)</f>
        <v>5</v>
      </c>
      <c r="AX71" s="31">
        <f t="shared" ref="AX71:AX79" si="117">(AW71+2)-G71</f>
        <v>0</v>
      </c>
      <c r="AY71" s="31">
        <f t="shared" ref="AY71:AY79" si="118" xml:space="preserve"> IF(AX71&lt;0, 0, AX71+AV71)</f>
        <v>0</v>
      </c>
      <c r="AZ71" s="46">
        <f t="shared" ref="AZ71:AZ79" si="119">IF(AY71&lt;0,0,AY71)</f>
        <v>0</v>
      </c>
      <c r="BA71" s="31">
        <f xml:space="preserve"> IF( N65-D71&lt;0,-1,0)</f>
        <v>0</v>
      </c>
      <c r="BB71" s="31">
        <f xml:space="preserve"> IF(N65-D71&gt;17.9,C71+2,C71+1)</f>
        <v>5</v>
      </c>
      <c r="BC71" s="31">
        <f t="shared" ref="BC71:BC79" si="120">(BB71+2)-H71</f>
        <v>-2</v>
      </c>
      <c r="BD71" s="31">
        <f t="shared" ref="BD71:BD79" si="121">IF(BC71&lt;0,0,BC71+BA71)</f>
        <v>0</v>
      </c>
      <c r="BE71" s="46">
        <f t="shared" ref="BE71:BE79" si="122">IF(BD71&lt;0,0,BD71)</f>
        <v>0</v>
      </c>
      <c r="BF71" s="31">
        <f xml:space="preserve"> IF( O65-D71&lt;0,-1,0)</f>
        <v>-1</v>
      </c>
      <c r="BG71" s="31">
        <f xml:space="preserve"> IF(O65-D71&gt;17.9,C71+2,C71+1)</f>
        <v>5</v>
      </c>
      <c r="BH71" s="31">
        <f t="shared" ref="BH71:BH79" si="123">(BG71+2)-I71</f>
        <v>3</v>
      </c>
      <c r="BI71" s="31">
        <f t="shared" ref="BI71:BI79" si="124" xml:space="preserve"> IF(BH71&lt;0, 0, BH71+BF71)</f>
        <v>2</v>
      </c>
      <c r="BJ71" s="46">
        <f t="shared" ref="BJ71:BJ79" si="125">IF(BI71&lt;0,0,BI71)</f>
        <v>2</v>
      </c>
    </row>
    <row r="72" spans="2:62" x14ac:dyDescent="0.25">
      <c r="B72" s="118">
        <v>2</v>
      </c>
      <c r="C72" s="118">
        <f>'DAY 2 INPUT'!C7</f>
        <v>5</v>
      </c>
      <c r="D72" s="118">
        <f>'DAY 2 INPUT'!D7</f>
        <v>7</v>
      </c>
      <c r="E72" s="74"/>
      <c r="F72" s="120">
        <f>'DAY 2 INPUT'!N7</f>
        <v>5</v>
      </c>
      <c r="G72" s="120">
        <f>'DAY 2 INPUT'!O7</f>
        <v>10</v>
      </c>
      <c r="H72" s="120">
        <f>'DAY 2 INPUT'!P7</f>
        <v>10</v>
      </c>
      <c r="I72" s="120">
        <f>'DAY 2 INPUT'!Q7</f>
        <v>5</v>
      </c>
      <c r="J72" s="2"/>
      <c r="K72" s="6">
        <f t="shared" si="102"/>
        <v>5</v>
      </c>
      <c r="L72" s="6"/>
      <c r="M72" s="6">
        <f t="shared" si="103"/>
        <v>7</v>
      </c>
      <c r="N72" s="6">
        <f t="shared" si="104"/>
        <v>7</v>
      </c>
      <c r="O72" s="6">
        <f t="shared" si="105"/>
        <v>5</v>
      </c>
      <c r="P72" s="9"/>
      <c r="Q72" s="3">
        <f>IF(K65=D72,1,0)</f>
        <v>0</v>
      </c>
      <c r="R72" s="3">
        <f>IF(K65&gt;D72,1,0)</f>
        <v>1</v>
      </c>
      <c r="S72" s="155">
        <f>IF(K65&gt;D72+17.9,1,0)</f>
        <v>0</v>
      </c>
      <c r="T72" s="3"/>
      <c r="U72" s="3">
        <f t="shared" si="106"/>
        <v>6</v>
      </c>
      <c r="V72" s="15">
        <f t="shared" si="107"/>
        <v>4</v>
      </c>
      <c r="W72" s="3">
        <f>IF(M65=D72,1,0)</f>
        <v>0</v>
      </c>
      <c r="X72" s="3">
        <f>IF(M65&gt;D72,1,0)</f>
        <v>1</v>
      </c>
      <c r="Y72" s="155">
        <f>IF(M65&gt;D72+17.9,1,0)</f>
        <v>1</v>
      </c>
      <c r="Z72" s="3">
        <f t="shared" si="108"/>
        <v>7</v>
      </c>
      <c r="AA72" s="15">
        <f t="shared" si="109"/>
        <v>8</v>
      </c>
      <c r="AB72" s="3">
        <f>IF(N65=D72,1,0)</f>
        <v>0</v>
      </c>
      <c r="AC72" s="3">
        <f>IF(N65&gt;D72,1,0)</f>
        <v>1</v>
      </c>
      <c r="AD72" s="155">
        <f>IF(N65&gt;D72+17.9,1,0)</f>
        <v>1</v>
      </c>
      <c r="AE72" s="3">
        <f t="shared" si="110"/>
        <v>7</v>
      </c>
      <c r="AF72" s="15">
        <f t="shared" si="111"/>
        <v>8</v>
      </c>
      <c r="AG72" s="3">
        <f>IF(O65=D72,1,0)</f>
        <v>0</v>
      </c>
      <c r="AH72" s="3">
        <f>IF(O65&gt;D72,1,0)</f>
        <v>1</v>
      </c>
      <c r="AI72" s="155">
        <f>IF(O65&gt;D72+17.9,1,0)</f>
        <v>0</v>
      </c>
      <c r="AJ72" s="3"/>
      <c r="AK72" s="3">
        <f t="shared" si="112"/>
        <v>6</v>
      </c>
      <c r="AL72" s="15">
        <f t="shared" si="113"/>
        <v>4</v>
      </c>
      <c r="AM72" s="25" t="s">
        <v>8</v>
      </c>
      <c r="AN72" s="25"/>
      <c r="AO72" s="6">
        <f xml:space="preserve"> IF( K65-D72&lt;0,-1,0)</f>
        <v>0</v>
      </c>
      <c r="AP72" s="72">
        <f xml:space="preserve"> IF(K65-D72&gt;17.9,C72+2,C72+1)</f>
        <v>6</v>
      </c>
      <c r="AQ72" s="6">
        <f t="shared" si="114"/>
        <v>3</v>
      </c>
      <c r="AR72" s="6"/>
      <c r="AS72" s="6"/>
      <c r="AT72" s="72">
        <f t="shared" si="115"/>
        <v>3</v>
      </c>
      <c r="AU72" s="46">
        <f t="shared" si="116"/>
        <v>3</v>
      </c>
      <c r="AV72" s="6">
        <f xml:space="preserve"> IF( M65-D72&lt;0,-1,0)</f>
        <v>0</v>
      </c>
      <c r="AW72" s="72">
        <f xml:space="preserve"> IF(M65-D72&gt;17.9,C72+2,C72+1)</f>
        <v>7</v>
      </c>
      <c r="AX72" s="6">
        <f t="shared" si="117"/>
        <v>-1</v>
      </c>
      <c r="AY72" s="6">
        <f t="shared" si="118"/>
        <v>0</v>
      </c>
      <c r="AZ72" s="46">
        <f t="shared" si="119"/>
        <v>0</v>
      </c>
      <c r="BA72" s="6">
        <f xml:space="preserve"> IF( N65-D72&lt;0,-1,0)</f>
        <v>0</v>
      </c>
      <c r="BB72" s="72">
        <f xml:space="preserve"> IF(N65-D72&gt;17.9,C72+2,C72+1)</f>
        <v>7</v>
      </c>
      <c r="BC72" s="6">
        <f t="shared" si="120"/>
        <v>-1</v>
      </c>
      <c r="BD72" s="6">
        <f t="shared" si="121"/>
        <v>0</v>
      </c>
      <c r="BE72" s="46">
        <f t="shared" si="122"/>
        <v>0</v>
      </c>
      <c r="BF72" s="6">
        <f xml:space="preserve"> IF( O65-D72&lt;0,-1,0)</f>
        <v>0</v>
      </c>
      <c r="BG72" s="72">
        <f xml:space="preserve"> IF(O65-D72&gt;17.9,C72+2,C72+1)</f>
        <v>6</v>
      </c>
      <c r="BH72" s="6">
        <f t="shared" si="123"/>
        <v>3</v>
      </c>
      <c r="BI72" s="6">
        <f t="shared" si="124"/>
        <v>3</v>
      </c>
      <c r="BJ72" s="46">
        <f t="shared" si="125"/>
        <v>3</v>
      </c>
    </row>
    <row r="73" spans="2:62" x14ac:dyDescent="0.25">
      <c r="B73" s="29">
        <v>3</v>
      </c>
      <c r="C73" s="29">
        <f>'DAY 2 INPUT'!C8</f>
        <v>4</v>
      </c>
      <c r="D73" s="29">
        <f>'DAY 2 INPUT'!D8</f>
        <v>5</v>
      </c>
      <c r="E73" s="2"/>
      <c r="F73" s="99">
        <f>'DAY 2 INPUT'!N8</f>
        <v>5</v>
      </c>
      <c r="G73" s="99">
        <f>'DAY 2 INPUT'!O8</f>
        <v>9</v>
      </c>
      <c r="H73" s="99">
        <f>'DAY 2 INPUT'!P8</f>
        <v>7</v>
      </c>
      <c r="I73" s="99">
        <f>'DAY 2 INPUT'!Q8</f>
        <v>4</v>
      </c>
      <c r="J73" s="2"/>
      <c r="K73" s="31">
        <f t="shared" si="102"/>
        <v>5</v>
      </c>
      <c r="L73" s="31"/>
      <c r="M73" s="31">
        <f t="shared" si="103"/>
        <v>6</v>
      </c>
      <c r="N73" s="31">
        <f t="shared" si="104"/>
        <v>6</v>
      </c>
      <c r="O73" s="31">
        <f t="shared" si="105"/>
        <v>4</v>
      </c>
      <c r="P73" s="9"/>
      <c r="Q73" s="33">
        <f>IF(K65=D73,1,0)</f>
        <v>0</v>
      </c>
      <c r="R73" s="33">
        <f>IF(K65&gt;D73,1,0)</f>
        <v>1</v>
      </c>
      <c r="S73" s="33">
        <f>IF(K65&gt;D73+17.9,1,0)</f>
        <v>0</v>
      </c>
      <c r="T73" s="33"/>
      <c r="U73" s="33">
        <f t="shared" si="106"/>
        <v>5</v>
      </c>
      <c r="V73" s="159">
        <f t="shared" si="107"/>
        <v>4</v>
      </c>
      <c r="W73" s="33">
        <f>IF(M65=D73,1,0)</f>
        <v>0</v>
      </c>
      <c r="X73" s="33">
        <f>IF(M65&gt;D73,1,0)</f>
        <v>1</v>
      </c>
      <c r="Y73" s="33">
        <f>IF(M65&gt;D73+17.9,1,0)</f>
        <v>1</v>
      </c>
      <c r="Z73" s="33">
        <f t="shared" si="108"/>
        <v>6</v>
      </c>
      <c r="AA73" s="159">
        <f t="shared" si="109"/>
        <v>7</v>
      </c>
      <c r="AB73" s="33">
        <f>IF(N65=D73,1,0)</f>
        <v>0</v>
      </c>
      <c r="AC73" s="33">
        <f>IF(N65&gt;D73,1,0)</f>
        <v>1</v>
      </c>
      <c r="AD73" s="33">
        <f>IF(N65&gt;D73+17.9,1,0)</f>
        <v>1</v>
      </c>
      <c r="AE73" s="33">
        <f t="shared" si="110"/>
        <v>6</v>
      </c>
      <c r="AF73" s="159">
        <f t="shared" si="111"/>
        <v>5</v>
      </c>
      <c r="AG73" s="33">
        <f>IF(O65=D73,1,0)</f>
        <v>0</v>
      </c>
      <c r="AH73" s="33">
        <f>IF(O65&gt;D73,1,0)</f>
        <v>1</v>
      </c>
      <c r="AI73" s="33">
        <f>IF(O65&gt;D73+17.9,1,0)</f>
        <v>0</v>
      </c>
      <c r="AJ73" s="33"/>
      <c r="AK73" s="33">
        <f t="shared" si="112"/>
        <v>5</v>
      </c>
      <c r="AL73" s="159">
        <f t="shared" si="113"/>
        <v>3</v>
      </c>
      <c r="AM73" s="2"/>
      <c r="AN73" s="2"/>
      <c r="AO73" s="31">
        <f xml:space="preserve"> IF( K65-D73&lt;0,-1,0)</f>
        <v>0</v>
      </c>
      <c r="AP73" s="31">
        <f xml:space="preserve"> IF(K65-D73&gt;17.9,C73+2,C73+1)</f>
        <v>5</v>
      </c>
      <c r="AQ73" s="31">
        <f t="shared" si="114"/>
        <v>2</v>
      </c>
      <c r="AR73" s="31"/>
      <c r="AS73" s="31"/>
      <c r="AT73" s="31">
        <f t="shared" si="115"/>
        <v>2</v>
      </c>
      <c r="AU73" s="46">
        <f t="shared" si="116"/>
        <v>2</v>
      </c>
      <c r="AV73" s="31">
        <f xml:space="preserve"> IF( M65-D73&lt;0,-1,0)</f>
        <v>0</v>
      </c>
      <c r="AW73" s="31">
        <f xml:space="preserve"> IF(M65-D73&gt;17.9,C73+2,C73+1)</f>
        <v>6</v>
      </c>
      <c r="AX73" s="31">
        <f t="shared" si="117"/>
        <v>-1</v>
      </c>
      <c r="AY73" s="31">
        <f t="shared" si="118"/>
        <v>0</v>
      </c>
      <c r="AZ73" s="46">
        <f t="shared" si="119"/>
        <v>0</v>
      </c>
      <c r="BA73" s="31">
        <f xml:space="preserve"> IF( N65-D73&lt;0,-1,0)</f>
        <v>0</v>
      </c>
      <c r="BB73" s="31">
        <f xml:space="preserve"> IF(N65-D73&gt;17.9,C73+2,C73+1)</f>
        <v>6</v>
      </c>
      <c r="BC73" s="31">
        <f t="shared" si="120"/>
        <v>1</v>
      </c>
      <c r="BD73" s="31">
        <f t="shared" si="121"/>
        <v>1</v>
      </c>
      <c r="BE73" s="46">
        <f t="shared" si="122"/>
        <v>1</v>
      </c>
      <c r="BF73" s="31">
        <f xml:space="preserve"> IF( O65-D73&lt;0,-1,0)</f>
        <v>0</v>
      </c>
      <c r="BG73" s="31">
        <f xml:space="preserve"> IF(O65-D73&gt;17.9,C73+2,C73+1)</f>
        <v>5</v>
      </c>
      <c r="BH73" s="31">
        <f t="shared" si="123"/>
        <v>3</v>
      </c>
      <c r="BI73" s="31">
        <f t="shared" si="124"/>
        <v>3</v>
      </c>
      <c r="BJ73" s="46">
        <f t="shared" si="125"/>
        <v>3</v>
      </c>
    </row>
    <row r="74" spans="2:62" x14ac:dyDescent="0.25">
      <c r="B74" s="4">
        <v>4</v>
      </c>
      <c r="C74" s="118">
        <f>'DAY 2 INPUT'!C9</f>
        <v>3</v>
      </c>
      <c r="D74" s="118">
        <f>'DAY 2 INPUT'!D9</f>
        <v>17</v>
      </c>
      <c r="E74" s="74"/>
      <c r="F74" s="120">
        <f>'DAY 2 INPUT'!N9</f>
        <v>4</v>
      </c>
      <c r="G74" s="120">
        <f>'DAY 2 INPUT'!O9</f>
        <v>7</v>
      </c>
      <c r="H74" s="120">
        <f>'DAY 2 INPUT'!P9</f>
        <v>6</v>
      </c>
      <c r="I74" s="120">
        <f>'DAY 2 INPUT'!Q9</f>
        <v>3</v>
      </c>
      <c r="J74" s="2"/>
      <c r="K74" s="6">
        <f t="shared" si="102"/>
        <v>4</v>
      </c>
      <c r="L74" s="6"/>
      <c r="M74" s="6">
        <f t="shared" si="103"/>
        <v>5</v>
      </c>
      <c r="N74" s="6">
        <f t="shared" si="104"/>
        <v>5</v>
      </c>
      <c r="O74" s="6">
        <f t="shared" si="105"/>
        <v>3</v>
      </c>
      <c r="P74" s="9"/>
      <c r="Q74" s="3">
        <f>IF(K65=D74,1,0)</f>
        <v>0</v>
      </c>
      <c r="R74" s="3">
        <f>IF(K65&gt;D74,1,0)</f>
        <v>1</v>
      </c>
      <c r="S74" s="155">
        <f>IF(K65&gt;D74+17.9,1,0)</f>
        <v>0</v>
      </c>
      <c r="T74" s="3"/>
      <c r="U74" s="3">
        <f t="shared" si="106"/>
        <v>4</v>
      </c>
      <c r="V74" s="15">
        <f t="shared" si="107"/>
        <v>3</v>
      </c>
      <c r="W74" s="3">
        <f>IF(M65=D74,1,0)</f>
        <v>0</v>
      </c>
      <c r="X74" s="3">
        <f>IF(M65&gt;D74,1,0)</f>
        <v>1</v>
      </c>
      <c r="Y74" s="155">
        <f>IF(M65&gt;D74+17.9,1,0)</f>
        <v>0</v>
      </c>
      <c r="Z74" s="3">
        <f t="shared" si="108"/>
        <v>4</v>
      </c>
      <c r="AA74" s="15">
        <f t="shared" si="109"/>
        <v>6</v>
      </c>
      <c r="AB74" s="3">
        <f>IF(N65=D74,1,0)</f>
        <v>0</v>
      </c>
      <c r="AC74" s="3">
        <f>IF(N65&gt;D74,1,0)</f>
        <v>1</v>
      </c>
      <c r="AD74" s="155">
        <f>IF(N65&gt;D74+17.9,1,0)</f>
        <v>0</v>
      </c>
      <c r="AE74" s="3">
        <f t="shared" si="110"/>
        <v>4</v>
      </c>
      <c r="AF74" s="15">
        <f t="shared" si="111"/>
        <v>5</v>
      </c>
      <c r="AG74" s="3">
        <f>IF(O65=D74,1,0)</f>
        <v>0</v>
      </c>
      <c r="AH74" s="3">
        <f>IF(O65&gt;D74,1,0)</f>
        <v>0</v>
      </c>
      <c r="AI74" s="155">
        <f>IF(O65&gt;D74+17.9,1,0)</f>
        <v>0</v>
      </c>
      <c r="AJ74" s="3"/>
      <c r="AK74" s="3">
        <f t="shared" si="112"/>
        <v>3</v>
      </c>
      <c r="AL74" s="15">
        <f t="shared" si="113"/>
        <v>3</v>
      </c>
      <c r="AM74" s="2"/>
      <c r="AN74" s="2"/>
      <c r="AO74" s="6">
        <f xml:space="preserve"> IF( K65-D74&lt;0,-1,0)</f>
        <v>0</v>
      </c>
      <c r="AP74" s="72">
        <f xml:space="preserve"> IF(K65-D74&gt;17.9,C74+2,C74+1)</f>
        <v>4</v>
      </c>
      <c r="AQ74" s="6">
        <f t="shared" si="114"/>
        <v>2</v>
      </c>
      <c r="AR74" s="6"/>
      <c r="AS74" s="6"/>
      <c r="AT74" s="72">
        <f t="shared" si="115"/>
        <v>2</v>
      </c>
      <c r="AU74" s="46">
        <f t="shared" si="116"/>
        <v>2</v>
      </c>
      <c r="AV74" s="6">
        <f xml:space="preserve"> IF( M65-D74&lt;0,-1,0)</f>
        <v>0</v>
      </c>
      <c r="AW74" s="72">
        <f xml:space="preserve"> IF(M65-D74&gt;17.9,C74+2,C74+1)</f>
        <v>4</v>
      </c>
      <c r="AX74" s="6">
        <f t="shared" si="117"/>
        <v>-1</v>
      </c>
      <c r="AY74" s="6">
        <f t="shared" si="118"/>
        <v>0</v>
      </c>
      <c r="AZ74" s="46">
        <f t="shared" si="119"/>
        <v>0</v>
      </c>
      <c r="BA74" s="6">
        <f xml:space="preserve"> IF( N65-D74&lt;0,-1,0)</f>
        <v>0</v>
      </c>
      <c r="BB74" s="72">
        <f xml:space="preserve"> IF(N65-D74&gt;17.9,C74+2,C74+1)</f>
        <v>4</v>
      </c>
      <c r="BC74" s="6">
        <f t="shared" si="120"/>
        <v>0</v>
      </c>
      <c r="BD74" s="6">
        <f t="shared" si="121"/>
        <v>0</v>
      </c>
      <c r="BE74" s="46">
        <f t="shared" si="122"/>
        <v>0</v>
      </c>
      <c r="BF74" s="6">
        <f xml:space="preserve"> IF( O65-D74&lt;0,-1,0)</f>
        <v>-1</v>
      </c>
      <c r="BG74" s="72">
        <f xml:space="preserve"> IF(O65-D74&gt;17.9,C74+2,C74+1)</f>
        <v>4</v>
      </c>
      <c r="BH74" s="6">
        <f t="shared" si="123"/>
        <v>3</v>
      </c>
      <c r="BI74" s="6">
        <f t="shared" si="124"/>
        <v>2</v>
      </c>
      <c r="BJ74" s="46">
        <f t="shared" si="125"/>
        <v>2</v>
      </c>
    </row>
    <row r="75" spans="2:62" x14ac:dyDescent="0.25">
      <c r="B75" s="29">
        <v>5</v>
      </c>
      <c r="C75" s="29">
        <f>'DAY 2 INPUT'!C10</f>
        <v>4</v>
      </c>
      <c r="D75" s="29">
        <f>'DAY 2 INPUT'!D10</f>
        <v>15</v>
      </c>
      <c r="E75" s="2"/>
      <c r="F75" s="99">
        <f>'DAY 2 INPUT'!N10</f>
        <v>6</v>
      </c>
      <c r="G75" s="99">
        <f>'DAY 2 INPUT'!O10</f>
        <v>9</v>
      </c>
      <c r="H75" s="99">
        <f>'DAY 2 INPUT'!P10</f>
        <v>7</v>
      </c>
      <c r="I75" s="99">
        <f>'DAY 2 INPUT'!Q10</f>
        <v>5</v>
      </c>
      <c r="J75" s="2"/>
      <c r="K75" s="31">
        <f t="shared" si="102"/>
        <v>6</v>
      </c>
      <c r="L75" s="31"/>
      <c r="M75" s="31">
        <f t="shared" si="103"/>
        <v>6</v>
      </c>
      <c r="N75" s="31">
        <f t="shared" si="104"/>
        <v>6</v>
      </c>
      <c r="O75" s="31">
        <f t="shared" si="105"/>
        <v>5</v>
      </c>
      <c r="P75" s="9"/>
      <c r="Q75" s="33">
        <f>IF(K65=D75,1,0)</f>
        <v>0</v>
      </c>
      <c r="R75" s="33">
        <f>IF(K65&gt;D75,1,0)</f>
        <v>1</v>
      </c>
      <c r="S75" s="33">
        <f>IF(K65&gt;D75+17.9,1,0)</f>
        <v>0</v>
      </c>
      <c r="T75" s="33"/>
      <c r="U75" s="33">
        <f t="shared" si="106"/>
        <v>5</v>
      </c>
      <c r="V75" s="159">
        <f t="shared" si="107"/>
        <v>5</v>
      </c>
      <c r="W75" s="33">
        <f>IF(M65=D75,1,0)</f>
        <v>0</v>
      </c>
      <c r="X75" s="33">
        <f>IF(M65&gt;D75,1,0)</f>
        <v>1</v>
      </c>
      <c r="Y75" s="33">
        <f>IF(M65&gt;D75+17.9,1,0)</f>
        <v>0</v>
      </c>
      <c r="Z75" s="33">
        <f t="shared" si="108"/>
        <v>5</v>
      </c>
      <c r="AA75" s="159">
        <f t="shared" si="109"/>
        <v>8</v>
      </c>
      <c r="AB75" s="33">
        <f>IF(N65=D75,1,0)</f>
        <v>0</v>
      </c>
      <c r="AC75" s="33">
        <f>IF(N65&gt;D75,1,0)</f>
        <v>1</v>
      </c>
      <c r="AD75" s="33">
        <f>IF(N65&gt;D75+17.9,1,0)</f>
        <v>0</v>
      </c>
      <c r="AE75" s="33">
        <f t="shared" si="110"/>
        <v>5</v>
      </c>
      <c r="AF75" s="159">
        <f t="shared" si="111"/>
        <v>6</v>
      </c>
      <c r="AG75" s="33">
        <f>IF(O65=D75,1,0)</f>
        <v>0</v>
      </c>
      <c r="AH75" s="33">
        <f>IF(O65&gt;D75,1,0)</f>
        <v>0</v>
      </c>
      <c r="AI75" s="33">
        <f>IF(O65&gt;D75+17.9,1,0)</f>
        <v>0</v>
      </c>
      <c r="AJ75" s="33"/>
      <c r="AK75" s="33">
        <f t="shared" si="112"/>
        <v>4</v>
      </c>
      <c r="AL75" s="159">
        <f t="shared" si="113"/>
        <v>5</v>
      </c>
      <c r="AM75" s="2"/>
      <c r="AN75" s="2"/>
      <c r="AO75" s="31">
        <f xml:space="preserve"> IF( K65-D75&lt;0,-1,0)</f>
        <v>0</v>
      </c>
      <c r="AP75" s="31">
        <f xml:space="preserve"> IF(K65-D75&gt;17.9,C75+2,C75+1)</f>
        <v>5</v>
      </c>
      <c r="AQ75" s="31">
        <f t="shared" si="114"/>
        <v>1</v>
      </c>
      <c r="AR75" s="31"/>
      <c r="AS75" s="31"/>
      <c r="AT75" s="31">
        <f t="shared" si="115"/>
        <v>1</v>
      </c>
      <c r="AU75" s="46">
        <f t="shared" si="116"/>
        <v>1</v>
      </c>
      <c r="AV75" s="31">
        <f xml:space="preserve"> IF( M65-D75&lt;0,-1,0)</f>
        <v>0</v>
      </c>
      <c r="AW75" s="31">
        <f xml:space="preserve"> IF(M65-D75&gt;17.9,C75+2,C75+1)</f>
        <v>5</v>
      </c>
      <c r="AX75" s="31">
        <f t="shared" si="117"/>
        <v>-2</v>
      </c>
      <c r="AY75" s="31">
        <f t="shared" si="118"/>
        <v>0</v>
      </c>
      <c r="AZ75" s="46">
        <f t="shared" si="119"/>
        <v>0</v>
      </c>
      <c r="BA75" s="31">
        <f xml:space="preserve"> IF( N65-D75&lt;0,-1,0)</f>
        <v>0</v>
      </c>
      <c r="BB75" s="31">
        <f xml:space="preserve"> IF(N65-D75&gt;17.9,C75+2,C75+1)</f>
        <v>5</v>
      </c>
      <c r="BC75" s="31">
        <f t="shared" si="120"/>
        <v>0</v>
      </c>
      <c r="BD75" s="31">
        <f t="shared" si="121"/>
        <v>0</v>
      </c>
      <c r="BE75" s="46">
        <f t="shared" si="122"/>
        <v>0</v>
      </c>
      <c r="BF75" s="31">
        <f xml:space="preserve"> IF( O65-D75&lt;0,-1,0)</f>
        <v>-1</v>
      </c>
      <c r="BG75" s="31">
        <f xml:space="preserve"> IF(O65-D75&gt;17.9,C75+2,C75+1)</f>
        <v>5</v>
      </c>
      <c r="BH75" s="6">
        <f t="shared" si="123"/>
        <v>2</v>
      </c>
      <c r="BI75" s="6">
        <f t="shared" si="124"/>
        <v>1</v>
      </c>
      <c r="BJ75" s="46">
        <f t="shared" si="125"/>
        <v>1</v>
      </c>
    </row>
    <row r="76" spans="2:62" x14ac:dyDescent="0.25">
      <c r="B76" s="4">
        <v>6</v>
      </c>
      <c r="C76" s="118">
        <f>'DAY 2 INPUT'!C11</f>
        <v>4</v>
      </c>
      <c r="D76" s="118">
        <f>'DAY 2 INPUT'!D11</f>
        <v>3</v>
      </c>
      <c r="E76" s="74"/>
      <c r="F76" s="120">
        <f>'DAY 2 INPUT'!N11</f>
        <v>5</v>
      </c>
      <c r="G76" s="120">
        <f>'DAY 2 INPUT'!O11</f>
        <v>6</v>
      </c>
      <c r="H76" s="120">
        <f>'DAY 2 INPUT'!P11</f>
        <v>7</v>
      </c>
      <c r="I76" s="120">
        <f>'DAY 2 INPUT'!Q11</f>
        <v>6</v>
      </c>
      <c r="J76" s="2"/>
      <c r="K76" s="6">
        <f t="shared" si="102"/>
        <v>5</v>
      </c>
      <c r="L76" s="6"/>
      <c r="M76" s="6">
        <f t="shared" si="103"/>
        <v>6</v>
      </c>
      <c r="N76" s="6">
        <f t="shared" si="104"/>
        <v>6</v>
      </c>
      <c r="O76" s="6">
        <f t="shared" si="105"/>
        <v>6</v>
      </c>
      <c r="P76" s="9"/>
      <c r="Q76" s="3">
        <f>IF(K65=D76,1,0)</f>
        <v>0</v>
      </c>
      <c r="R76" s="3">
        <f>IF(K65&gt;D76,1,0)</f>
        <v>1</v>
      </c>
      <c r="S76" s="155">
        <f>IF(K65&gt;D76+17.9,1,0)</f>
        <v>0</v>
      </c>
      <c r="T76" s="3"/>
      <c r="U76" s="3">
        <f t="shared" si="106"/>
        <v>5</v>
      </c>
      <c r="V76" s="15">
        <f t="shared" si="107"/>
        <v>4</v>
      </c>
      <c r="W76" s="3">
        <f>IF(M65=D76,1,0)</f>
        <v>0</v>
      </c>
      <c r="X76" s="3">
        <f>IF(M65&gt;D76,1,0)</f>
        <v>1</v>
      </c>
      <c r="Y76" s="155">
        <f>IF(M65&gt;D76+17.9,1,0)</f>
        <v>1</v>
      </c>
      <c r="Z76" s="3">
        <f t="shared" si="108"/>
        <v>6</v>
      </c>
      <c r="AA76" s="15">
        <f t="shared" si="109"/>
        <v>4</v>
      </c>
      <c r="AB76" s="3">
        <f>IF(N65=D76,1,0)</f>
        <v>0</v>
      </c>
      <c r="AC76" s="3">
        <f>IF(N65&gt;D76,1,0)</f>
        <v>1</v>
      </c>
      <c r="AD76" s="155">
        <f>IF(N65&gt;D76+17.9,1,0)</f>
        <v>1</v>
      </c>
      <c r="AE76" s="3">
        <f t="shared" si="110"/>
        <v>6</v>
      </c>
      <c r="AF76" s="15">
        <f t="shared" si="111"/>
        <v>5</v>
      </c>
      <c r="AG76" s="3">
        <f>IF(O65=D76,1,0)</f>
        <v>0</v>
      </c>
      <c r="AH76" s="3">
        <f>IF(O65&gt;D76,1,0)</f>
        <v>1</v>
      </c>
      <c r="AI76" s="155">
        <f>IF(O65&gt;D76+17.9,1,0)</f>
        <v>0</v>
      </c>
      <c r="AJ76" s="3"/>
      <c r="AK76" s="3">
        <f t="shared" si="112"/>
        <v>5</v>
      </c>
      <c r="AL76" s="15">
        <f t="shared" si="113"/>
        <v>5</v>
      </c>
      <c r="AM76" s="2"/>
      <c r="AN76" s="2"/>
      <c r="AO76" s="6">
        <f xml:space="preserve"> IF( K65-D76&lt;0,-1,0)</f>
        <v>0</v>
      </c>
      <c r="AP76" s="72">
        <f xml:space="preserve"> IF(K65-D76&gt;17.9,C76+2,C76+1)</f>
        <v>5</v>
      </c>
      <c r="AQ76" s="6">
        <f t="shared" si="114"/>
        <v>2</v>
      </c>
      <c r="AR76" s="6"/>
      <c r="AS76" s="6"/>
      <c r="AT76" s="72">
        <f t="shared" si="115"/>
        <v>2</v>
      </c>
      <c r="AU76" s="46">
        <f t="shared" si="116"/>
        <v>2</v>
      </c>
      <c r="AV76" s="6">
        <f xml:space="preserve"> IF( M65-D76&lt;0,-1,0)</f>
        <v>0</v>
      </c>
      <c r="AW76" s="72">
        <f xml:space="preserve"> IF(M65-D76&gt;17.9,C76+2,C76+1)</f>
        <v>6</v>
      </c>
      <c r="AX76" s="6">
        <f t="shared" si="117"/>
        <v>2</v>
      </c>
      <c r="AY76" s="6">
        <f t="shared" si="118"/>
        <v>2</v>
      </c>
      <c r="AZ76" s="46">
        <f t="shared" si="119"/>
        <v>2</v>
      </c>
      <c r="BA76" s="6">
        <f xml:space="preserve"> IF( N65-D76&lt;0,-1,0)</f>
        <v>0</v>
      </c>
      <c r="BB76" s="72">
        <f xml:space="preserve"> IF(N65-D76&gt;17.9,C76+2,C76+1)</f>
        <v>6</v>
      </c>
      <c r="BC76" s="6">
        <f t="shared" si="120"/>
        <v>1</v>
      </c>
      <c r="BD76" s="6">
        <f t="shared" si="121"/>
        <v>1</v>
      </c>
      <c r="BE76" s="46">
        <f t="shared" si="122"/>
        <v>1</v>
      </c>
      <c r="BF76" s="6">
        <f xml:space="preserve"> IF( O65-D76&lt;0,-1,0)</f>
        <v>0</v>
      </c>
      <c r="BG76" s="72">
        <f xml:space="preserve"> IF(O65-D76&gt;17.9,C76+2,C76+1)</f>
        <v>5</v>
      </c>
      <c r="BH76" s="6">
        <f t="shared" si="123"/>
        <v>1</v>
      </c>
      <c r="BI76" s="6">
        <f t="shared" si="124"/>
        <v>1</v>
      </c>
      <c r="BJ76" s="46">
        <f t="shared" si="125"/>
        <v>1</v>
      </c>
    </row>
    <row r="77" spans="2:62" x14ac:dyDescent="0.25">
      <c r="B77" s="29">
        <v>7</v>
      </c>
      <c r="C77" s="29">
        <f>'DAY 2 INPUT'!C12</f>
        <v>4</v>
      </c>
      <c r="D77" s="29">
        <f>'DAY 2 INPUT'!D12</f>
        <v>1</v>
      </c>
      <c r="E77" s="2"/>
      <c r="F77" s="99">
        <f>'DAY 2 INPUT'!N12</f>
        <v>5</v>
      </c>
      <c r="G77" s="99">
        <f>'DAY 2 INPUT'!O12</f>
        <v>7</v>
      </c>
      <c r="H77" s="99">
        <f>'DAY 2 INPUT'!P12</f>
        <v>6</v>
      </c>
      <c r="I77" s="99">
        <f>'DAY 2 INPUT'!Q12</f>
        <v>7</v>
      </c>
      <c r="J77" s="2"/>
      <c r="K77" s="31">
        <f t="shared" si="102"/>
        <v>5</v>
      </c>
      <c r="L77" s="31"/>
      <c r="M77" s="31">
        <f t="shared" si="103"/>
        <v>6</v>
      </c>
      <c r="N77" s="31">
        <f t="shared" si="104"/>
        <v>6</v>
      </c>
      <c r="O77" s="31">
        <f t="shared" si="105"/>
        <v>6</v>
      </c>
      <c r="P77" s="9"/>
      <c r="Q77" s="33">
        <f>IF(K65=D77,1,0)</f>
        <v>0</v>
      </c>
      <c r="R77" s="33">
        <f>IF(K65&gt;D77,1,0)</f>
        <v>1</v>
      </c>
      <c r="S77" s="33">
        <f>IF(K65&gt;D77+17.9,1,0)</f>
        <v>1</v>
      </c>
      <c r="T77" s="33"/>
      <c r="U77" s="33">
        <f t="shared" si="106"/>
        <v>6</v>
      </c>
      <c r="V77" s="159">
        <f t="shared" si="107"/>
        <v>3</v>
      </c>
      <c r="W77" s="33">
        <f>IF(M65=D77,1,0)</f>
        <v>0</v>
      </c>
      <c r="X77" s="33">
        <f>IF(M65&gt;D77,1,0)</f>
        <v>1</v>
      </c>
      <c r="Y77" s="33">
        <f>IF(M65&gt;D77+17.9,1,0)</f>
        <v>1</v>
      </c>
      <c r="Z77" s="33">
        <f t="shared" si="108"/>
        <v>6</v>
      </c>
      <c r="AA77" s="159">
        <f t="shared" si="109"/>
        <v>5</v>
      </c>
      <c r="AB77" s="33">
        <f>IF(N65=D77,1,0)</f>
        <v>0</v>
      </c>
      <c r="AC77" s="33">
        <f>IF(N65&gt;D77,1,0)</f>
        <v>1</v>
      </c>
      <c r="AD77" s="33">
        <f>IF(N65&gt;D77+17.9,1,0)</f>
        <v>1</v>
      </c>
      <c r="AE77" s="33">
        <f t="shared" si="110"/>
        <v>6</v>
      </c>
      <c r="AF77" s="159">
        <f t="shared" si="111"/>
        <v>4</v>
      </c>
      <c r="AG77" s="33">
        <f>IF(O65=D77,1,0)</f>
        <v>0</v>
      </c>
      <c r="AH77" s="33">
        <f>IF(O65&gt;D77,1,0)</f>
        <v>1</v>
      </c>
      <c r="AI77" s="33">
        <f>IF(O65&gt;D77+17.9,1,0)</f>
        <v>0</v>
      </c>
      <c r="AJ77" s="33"/>
      <c r="AK77" s="33">
        <f t="shared" si="112"/>
        <v>5</v>
      </c>
      <c r="AL77" s="159">
        <f t="shared" si="113"/>
        <v>6</v>
      </c>
      <c r="AM77" s="2"/>
      <c r="AN77" s="2"/>
      <c r="AO77" s="31">
        <f xml:space="preserve"> IF( K65-D77&lt;0,-1,0)</f>
        <v>0</v>
      </c>
      <c r="AP77" s="31">
        <f xml:space="preserve"> IF(K65-D77&gt;17.9,C77+2,C77+1)</f>
        <v>6</v>
      </c>
      <c r="AQ77" s="31">
        <f t="shared" si="114"/>
        <v>3</v>
      </c>
      <c r="AR77" s="31"/>
      <c r="AS77" s="31"/>
      <c r="AT77" s="31">
        <f t="shared" si="115"/>
        <v>3</v>
      </c>
      <c r="AU77" s="46">
        <f t="shared" si="116"/>
        <v>3</v>
      </c>
      <c r="AV77" s="31">
        <f xml:space="preserve"> IF( M65-D77&lt;0,-1,0)</f>
        <v>0</v>
      </c>
      <c r="AW77" s="31">
        <f xml:space="preserve"> IF(M65-D77&gt;17.9,C77+2,C77+1)</f>
        <v>6</v>
      </c>
      <c r="AX77" s="31">
        <f t="shared" si="117"/>
        <v>1</v>
      </c>
      <c r="AY77" s="31">
        <f t="shared" si="118"/>
        <v>1</v>
      </c>
      <c r="AZ77" s="46">
        <f t="shared" si="119"/>
        <v>1</v>
      </c>
      <c r="BA77" s="31">
        <f xml:space="preserve"> IF( N65-D77&lt;0,-1,0)</f>
        <v>0</v>
      </c>
      <c r="BB77" s="31">
        <f xml:space="preserve"> IF(N65-D77&gt;17.9,C77+2,C77+1)</f>
        <v>6</v>
      </c>
      <c r="BC77" s="31">
        <f t="shared" si="120"/>
        <v>2</v>
      </c>
      <c r="BD77" s="31">
        <f t="shared" si="121"/>
        <v>2</v>
      </c>
      <c r="BE77" s="46">
        <f t="shared" si="122"/>
        <v>2</v>
      </c>
      <c r="BF77" s="31">
        <f xml:space="preserve"> IF( O65-D77&lt;0,-1,0)</f>
        <v>0</v>
      </c>
      <c r="BG77" s="31">
        <f xml:space="preserve"> IF(O65-D77&gt;17.9,C77+2,C77+1)</f>
        <v>5</v>
      </c>
      <c r="BH77" s="31">
        <f t="shared" si="123"/>
        <v>0</v>
      </c>
      <c r="BI77" s="31">
        <f t="shared" si="124"/>
        <v>0</v>
      </c>
      <c r="BJ77" s="46">
        <f t="shared" si="125"/>
        <v>0</v>
      </c>
    </row>
    <row r="78" spans="2:62" x14ac:dyDescent="0.25">
      <c r="B78" s="4">
        <v>8</v>
      </c>
      <c r="C78" s="118">
        <f>'DAY 2 INPUT'!C13</f>
        <v>3</v>
      </c>
      <c r="D78" s="118">
        <f>'DAY 2 INPUT'!D13</f>
        <v>13</v>
      </c>
      <c r="E78" s="74"/>
      <c r="F78" s="120">
        <f>'DAY 2 INPUT'!N13</f>
        <v>3</v>
      </c>
      <c r="G78" s="120">
        <f>'DAY 2 INPUT'!O13</f>
        <v>5</v>
      </c>
      <c r="H78" s="120">
        <f>'DAY 2 INPUT'!P13</f>
        <v>5</v>
      </c>
      <c r="I78" s="120">
        <f>'DAY 2 INPUT'!Q13</f>
        <v>3</v>
      </c>
      <c r="J78" s="2"/>
      <c r="K78" s="6">
        <f t="shared" si="102"/>
        <v>3</v>
      </c>
      <c r="L78" s="6"/>
      <c r="M78" s="6">
        <f t="shared" si="103"/>
        <v>5</v>
      </c>
      <c r="N78" s="6">
        <f t="shared" si="104"/>
        <v>5</v>
      </c>
      <c r="O78" s="6">
        <f t="shared" si="105"/>
        <v>3</v>
      </c>
      <c r="P78" s="9"/>
      <c r="Q78" s="3">
        <f>IF(K65=D78,1,0)</f>
        <v>0</v>
      </c>
      <c r="R78" s="3">
        <f>IF(K65&gt;D78,1,0)</f>
        <v>1</v>
      </c>
      <c r="S78" s="155">
        <f>IF(K65&gt;D78+17.9,1,0)</f>
        <v>0</v>
      </c>
      <c r="T78" s="3"/>
      <c r="U78" s="3">
        <f t="shared" si="106"/>
        <v>4</v>
      </c>
      <c r="V78" s="15">
        <f t="shared" si="107"/>
        <v>2</v>
      </c>
      <c r="W78" s="3">
        <f>IF(M65=D78,1,0)</f>
        <v>0</v>
      </c>
      <c r="X78" s="3">
        <f>IF(M65&gt;D78,1,0)</f>
        <v>1</v>
      </c>
      <c r="Y78" s="155">
        <f>IF(M65&gt;D78+17.9,1,0)</f>
        <v>0</v>
      </c>
      <c r="Z78" s="3">
        <f t="shared" si="108"/>
        <v>4</v>
      </c>
      <c r="AA78" s="15">
        <f t="shared" si="109"/>
        <v>4</v>
      </c>
      <c r="AB78" s="3">
        <f>IF(N65=D78,1,0)</f>
        <v>0</v>
      </c>
      <c r="AC78" s="3">
        <f>IF(N65&gt;D78,1,0)</f>
        <v>1</v>
      </c>
      <c r="AD78" s="155">
        <f>IF(N65&gt;D78+17.9,1,0)</f>
        <v>0</v>
      </c>
      <c r="AE78" s="3">
        <f t="shared" si="110"/>
        <v>4</v>
      </c>
      <c r="AF78" s="15">
        <f t="shared" si="111"/>
        <v>4</v>
      </c>
      <c r="AG78" s="3">
        <f>IF(O65=D78,1,0)</f>
        <v>0</v>
      </c>
      <c r="AH78" s="3">
        <f>IF(O65&gt;D78,1,0)</f>
        <v>0</v>
      </c>
      <c r="AI78" s="155">
        <f>IF(O65&gt;D78+17.9,1,0)</f>
        <v>0</v>
      </c>
      <c r="AJ78" s="3"/>
      <c r="AK78" s="3">
        <f t="shared" si="112"/>
        <v>3</v>
      </c>
      <c r="AL78" s="15">
        <f t="shared" si="113"/>
        <v>3</v>
      </c>
      <c r="AM78" s="2"/>
      <c r="AN78" s="2"/>
      <c r="AO78" s="6">
        <f xml:space="preserve"> IF( K65-D78&lt;0,-1,0)</f>
        <v>0</v>
      </c>
      <c r="AP78" s="72">
        <f xml:space="preserve"> IF(K65-D78&gt;17.9,C78+2,C78+1)</f>
        <v>4</v>
      </c>
      <c r="AQ78" s="6">
        <f t="shared" si="114"/>
        <v>3</v>
      </c>
      <c r="AR78" s="6"/>
      <c r="AS78" s="6"/>
      <c r="AT78" s="72">
        <f t="shared" si="115"/>
        <v>3</v>
      </c>
      <c r="AU78" s="46">
        <f t="shared" si="116"/>
        <v>3</v>
      </c>
      <c r="AV78" s="6">
        <f xml:space="preserve"> IF( M65-D78&lt;0,-1,0)</f>
        <v>0</v>
      </c>
      <c r="AW78" s="72">
        <f xml:space="preserve"> IF(M65-D78&gt;17.9,C78+2,C78+1)</f>
        <v>4</v>
      </c>
      <c r="AX78" s="6">
        <f t="shared" si="117"/>
        <v>1</v>
      </c>
      <c r="AY78" s="6">
        <f t="shared" si="118"/>
        <v>1</v>
      </c>
      <c r="AZ78" s="46">
        <f t="shared" si="119"/>
        <v>1</v>
      </c>
      <c r="BA78" s="6">
        <f xml:space="preserve"> IF( N65-D78&lt;0,-1,0)</f>
        <v>0</v>
      </c>
      <c r="BB78" s="72">
        <f xml:space="preserve"> IF(N65-D78&gt;17.9,C78+2,C78+1)</f>
        <v>4</v>
      </c>
      <c r="BC78" s="6">
        <f t="shared" si="120"/>
        <v>1</v>
      </c>
      <c r="BD78" s="6">
        <f t="shared" si="121"/>
        <v>1</v>
      </c>
      <c r="BE78" s="46">
        <f t="shared" si="122"/>
        <v>1</v>
      </c>
      <c r="BF78" s="6">
        <f xml:space="preserve"> IF( O65-D78&lt;0,-1,0)</f>
        <v>-1</v>
      </c>
      <c r="BG78" s="72">
        <f xml:space="preserve"> IF(O65-D78&gt;17.9,C78+2,C78+1)</f>
        <v>4</v>
      </c>
      <c r="BH78" s="6">
        <f t="shared" si="123"/>
        <v>3</v>
      </c>
      <c r="BI78" s="6">
        <f t="shared" si="124"/>
        <v>2</v>
      </c>
      <c r="BJ78" s="46">
        <f t="shared" si="125"/>
        <v>2</v>
      </c>
    </row>
    <row r="79" spans="2:62" x14ac:dyDescent="0.25">
      <c r="B79" s="29">
        <v>9</v>
      </c>
      <c r="C79" s="29">
        <f>'DAY 2 INPUT'!C14</f>
        <v>4</v>
      </c>
      <c r="D79" s="29">
        <f>'DAY 2 INPUT'!D14</f>
        <v>9</v>
      </c>
      <c r="E79" s="2"/>
      <c r="F79" s="99">
        <f>'DAY 2 INPUT'!N14</f>
        <v>3</v>
      </c>
      <c r="G79" s="99">
        <f>'DAY 2 INPUT'!O14</f>
        <v>8</v>
      </c>
      <c r="H79" s="99">
        <f>'DAY 2 INPUT'!P14</f>
        <v>7</v>
      </c>
      <c r="I79" s="99">
        <f>'DAY 2 INPUT'!Q14</f>
        <v>4</v>
      </c>
      <c r="J79" s="2"/>
      <c r="K79" s="31">
        <f t="shared" si="102"/>
        <v>3</v>
      </c>
      <c r="L79" s="31"/>
      <c r="M79" s="31">
        <f t="shared" si="103"/>
        <v>6</v>
      </c>
      <c r="N79" s="31">
        <f t="shared" si="104"/>
        <v>6</v>
      </c>
      <c r="O79" s="31">
        <f t="shared" si="105"/>
        <v>4</v>
      </c>
      <c r="P79" s="9"/>
      <c r="Q79" s="33">
        <f>IF(K65=D79,1,0)</f>
        <v>0</v>
      </c>
      <c r="R79" s="33">
        <f>IF(K65&gt;D79,1,0)</f>
        <v>1</v>
      </c>
      <c r="S79" s="33">
        <f>IF(K65&gt;D79+17.9,1,0)</f>
        <v>0</v>
      </c>
      <c r="T79" s="33"/>
      <c r="U79" s="33">
        <f t="shared" si="106"/>
        <v>5</v>
      </c>
      <c r="V79" s="159">
        <f t="shared" si="107"/>
        <v>2</v>
      </c>
      <c r="W79" s="33">
        <f>IF(M65=D79,1,0)</f>
        <v>0</v>
      </c>
      <c r="X79" s="33">
        <f>IF(M65&gt;D79,1,0)</f>
        <v>1</v>
      </c>
      <c r="Y79" s="33">
        <f>IF(M65&gt;D79+17.9,1,0)</f>
        <v>1</v>
      </c>
      <c r="Z79" s="33">
        <f t="shared" si="108"/>
        <v>6</v>
      </c>
      <c r="AA79" s="159">
        <f t="shared" si="109"/>
        <v>6</v>
      </c>
      <c r="AB79" s="33">
        <f>IF(N65=D79,1,0)</f>
        <v>0</v>
      </c>
      <c r="AC79" s="33">
        <f>IF(N65&gt;D79,1,0)</f>
        <v>1</v>
      </c>
      <c r="AD79" s="33">
        <f>IF(N65&gt;D79+17.9,1,0)</f>
        <v>1</v>
      </c>
      <c r="AE79" s="33">
        <f t="shared" si="110"/>
        <v>6</v>
      </c>
      <c r="AF79" s="159">
        <f t="shared" si="111"/>
        <v>5</v>
      </c>
      <c r="AG79" s="33">
        <f>IF(O65=D79,1,0)</f>
        <v>0</v>
      </c>
      <c r="AH79" s="33">
        <f>IF(O65&gt;D79,1,0)</f>
        <v>1</v>
      </c>
      <c r="AI79" s="33">
        <f>IF(O65&gt;D79+17.9,1,0)</f>
        <v>0</v>
      </c>
      <c r="AJ79" s="33"/>
      <c r="AK79" s="33">
        <f t="shared" si="112"/>
        <v>5</v>
      </c>
      <c r="AL79" s="159">
        <f t="shared" si="113"/>
        <v>3</v>
      </c>
      <c r="AM79" s="2"/>
      <c r="AN79" s="2"/>
      <c r="AO79" s="31">
        <f xml:space="preserve"> IF( K65-D79&lt;0,-1,0)</f>
        <v>0</v>
      </c>
      <c r="AP79" s="31">
        <f xml:space="preserve"> IF(K65-D79&gt;17.9,C79+2,C79+1)</f>
        <v>5</v>
      </c>
      <c r="AQ79" s="31">
        <f t="shared" si="114"/>
        <v>4</v>
      </c>
      <c r="AR79" s="31"/>
      <c r="AS79" s="31"/>
      <c r="AT79" s="31">
        <f t="shared" si="115"/>
        <v>4</v>
      </c>
      <c r="AU79" s="46">
        <f t="shared" si="116"/>
        <v>4</v>
      </c>
      <c r="AV79" s="31">
        <f xml:space="preserve"> IF( M65-D79&lt;0,-1,0)</f>
        <v>0</v>
      </c>
      <c r="AW79" s="31">
        <f xml:space="preserve"> IF(M65-D79&gt;17.9,C79+2,C79+1)</f>
        <v>6</v>
      </c>
      <c r="AX79" s="31">
        <f t="shared" si="117"/>
        <v>0</v>
      </c>
      <c r="AY79" s="31">
        <f t="shared" si="118"/>
        <v>0</v>
      </c>
      <c r="AZ79" s="46">
        <f t="shared" si="119"/>
        <v>0</v>
      </c>
      <c r="BA79" s="31">
        <f xml:space="preserve"> IF( N65-D79&lt;0,-1,0)</f>
        <v>0</v>
      </c>
      <c r="BB79" s="31">
        <f xml:space="preserve"> IF(N65-D79&gt;17.9,C79+2,C79+1)</f>
        <v>6</v>
      </c>
      <c r="BC79" s="31">
        <f t="shared" si="120"/>
        <v>1</v>
      </c>
      <c r="BD79" s="31">
        <f t="shared" si="121"/>
        <v>1</v>
      </c>
      <c r="BE79" s="46">
        <f t="shared" si="122"/>
        <v>1</v>
      </c>
      <c r="BF79" s="31">
        <f xml:space="preserve"> IF( O65-D79&lt;0,-1,0)</f>
        <v>0</v>
      </c>
      <c r="BG79" s="31">
        <f xml:space="preserve"> IF(O65-D79&gt;17.9,C79+2,C79+1)</f>
        <v>5</v>
      </c>
      <c r="BH79" s="31">
        <f t="shared" si="123"/>
        <v>3</v>
      </c>
      <c r="BI79" s="31">
        <f t="shared" si="124"/>
        <v>3</v>
      </c>
      <c r="BJ79" s="46">
        <f t="shared" si="125"/>
        <v>3</v>
      </c>
    </row>
    <row r="80" spans="2:62" x14ac:dyDescent="0.25">
      <c r="B80" s="4" t="s">
        <v>1</v>
      </c>
      <c r="C80" s="4">
        <f>SUM(C71:C79)</f>
        <v>35</v>
      </c>
      <c r="D80" s="4"/>
      <c r="E80" s="2"/>
      <c r="F80" s="6">
        <f>SUM(F71:F79)</f>
        <v>43</v>
      </c>
      <c r="G80" s="6">
        <f>SUM(G71:G79)</f>
        <v>68</v>
      </c>
      <c r="H80" s="6">
        <f>SUM(H71:H79)</f>
        <v>64</v>
      </c>
      <c r="I80" s="6">
        <f>SUM(I71:I79)</f>
        <v>41</v>
      </c>
      <c r="J80" s="2"/>
      <c r="K80" s="6">
        <f>SUM(K71:K79)</f>
        <v>42</v>
      </c>
      <c r="L80" s="6"/>
      <c r="M80" s="6">
        <f>SUM(M71:M79)</f>
        <v>53</v>
      </c>
      <c r="N80" s="6">
        <f>SUM(N71:N79)</f>
        <v>53</v>
      </c>
      <c r="O80" s="6">
        <f>SUM(O71:O79)</f>
        <v>40</v>
      </c>
      <c r="P80" s="9"/>
      <c r="Q80" s="3" t="s">
        <v>8</v>
      </c>
      <c r="R80" s="3" t="s">
        <v>27</v>
      </c>
      <c r="S80" s="3"/>
      <c r="T80" s="3"/>
      <c r="U80" s="3" t="s">
        <v>8</v>
      </c>
      <c r="V80" s="15">
        <f>SUM(V71:V79)</f>
        <v>33</v>
      </c>
      <c r="W80" s="3" t="s">
        <v>8</v>
      </c>
      <c r="X80" s="3" t="s">
        <v>27</v>
      </c>
      <c r="Y80" s="3"/>
      <c r="Z80" s="3" t="s">
        <v>8</v>
      </c>
      <c r="AA80" s="15">
        <f>SUM(AA71:AA79)</f>
        <v>54</v>
      </c>
      <c r="AB80" s="3" t="s">
        <v>8</v>
      </c>
      <c r="AC80" s="3" t="s">
        <v>27</v>
      </c>
      <c r="AD80" s="3"/>
      <c r="AE80" s="3" t="s">
        <v>8</v>
      </c>
      <c r="AF80" s="15">
        <f>SUM(AF71:AF79)</f>
        <v>50</v>
      </c>
      <c r="AG80" s="3" t="s">
        <v>8</v>
      </c>
      <c r="AH80" s="3" t="s">
        <v>27</v>
      </c>
      <c r="AI80" s="3"/>
      <c r="AJ80" s="3"/>
      <c r="AK80" s="3" t="s">
        <v>8</v>
      </c>
      <c r="AL80" s="15">
        <f>SUM(AL71:AL79)</f>
        <v>36</v>
      </c>
      <c r="AM80" s="2"/>
      <c r="AN80" s="2"/>
      <c r="AO80" s="6" t="s">
        <v>8</v>
      </c>
      <c r="AP80" s="6" t="s">
        <v>8</v>
      </c>
      <c r="AQ80" s="6"/>
      <c r="AR80" s="6"/>
      <c r="AS80" s="6"/>
      <c r="AT80" s="6">
        <f>SUM(AT71:AT79)</f>
        <v>20</v>
      </c>
      <c r="AU80" s="47">
        <f>SUM(AU71:AU79)</f>
        <v>20</v>
      </c>
      <c r="AV80" s="6" t="s">
        <v>8</v>
      </c>
      <c r="AW80" s="6" t="s">
        <v>8</v>
      </c>
      <c r="AX80" s="6"/>
      <c r="AY80" s="6">
        <f>SUM(AY71:AY79)</f>
        <v>4</v>
      </c>
      <c r="AZ80" s="47">
        <f>SUM(AZ71:AZ79)</f>
        <v>4</v>
      </c>
      <c r="BA80" s="6" t="s">
        <v>8</v>
      </c>
      <c r="BB80" s="6" t="s">
        <v>8</v>
      </c>
      <c r="BC80" s="6"/>
      <c r="BD80" s="6">
        <f>SUM(BD71:BD79)</f>
        <v>6</v>
      </c>
      <c r="BE80" s="47">
        <f>SUM(BE71:BE79)</f>
        <v>6</v>
      </c>
      <c r="BF80" s="6" t="s">
        <v>8</v>
      </c>
      <c r="BG80" s="6" t="s">
        <v>8</v>
      </c>
      <c r="BH80" s="6"/>
      <c r="BI80" s="6">
        <f>SUM(BI71:BI79)</f>
        <v>17</v>
      </c>
      <c r="BJ80" s="47">
        <f>SUM(BJ71:BJ79)</f>
        <v>17</v>
      </c>
    </row>
    <row r="81" spans="2:62" x14ac:dyDescent="0.25">
      <c r="B81" s="29">
        <v>10</v>
      </c>
      <c r="C81" s="29">
        <f>'DAY 2 INPUT'!C16</f>
        <v>4</v>
      </c>
      <c r="D81" s="29">
        <f>'DAY 2 INPUT'!D16</f>
        <v>12</v>
      </c>
      <c r="E81" s="2"/>
      <c r="F81" s="99">
        <f>'DAY 2 INPUT'!N16</f>
        <v>8</v>
      </c>
      <c r="G81" s="99">
        <f>'DAY 2 INPUT'!O16</f>
        <v>4</v>
      </c>
      <c r="H81" s="99">
        <f>'DAY 2 INPUT'!P16</f>
        <v>7</v>
      </c>
      <c r="I81" s="99">
        <f>'DAY 2 INPUT'!Q16</f>
        <v>5</v>
      </c>
      <c r="J81" s="2"/>
      <c r="K81" s="31">
        <f t="shared" ref="K81:K89" si="126">IF(F81-C81 &gt;2,C81+2,F81)</f>
        <v>6</v>
      </c>
      <c r="L81" s="31"/>
      <c r="M81" s="31">
        <f t="shared" ref="M81:M89" si="127">IF(G81-C81 &gt;2,C81+2,G81)</f>
        <v>4</v>
      </c>
      <c r="N81" s="31">
        <f t="shared" ref="N81:N89" si="128">IF(H81-C81 &gt;2,C81+2,H81)</f>
        <v>6</v>
      </c>
      <c r="O81" s="31">
        <f t="shared" ref="O81:O89" si="129">IF(I81-C81 &gt;2,C81+2,I81)</f>
        <v>5</v>
      </c>
      <c r="P81" s="9"/>
      <c r="Q81" s="33">
        <f>IF(K65=D81,1,0)</f>
        <v>0</v>
      </c>
      <c r="R81" s="33">
        <f>IF(K65&gt;D81,1,0)</f>
        <v>1</v>
      </c>
      <c r="S81" s="33">
        <f>IF(K65&gt;D81+17.9,1,0)</f>
        <v>0</v>
      </c>
      <c r="T81" s="33"/>
      <c r="U81" s="33">
        <f t="shared" ref="U81:U89" si="130">SUM(Q81:S81)+C81</f>
        <v>5</v>
      </c>
      <c r="V81" s="159">
        <f t="shared" ref="V81:V89" si="131">(F81-U81)+C81</f>
        <v>7</v>
      </c>
      <c r="W81" s="33">
        <f>IF(M65=D81,1,0)</f>
        <v>0</v>
      </c>
      <c r="X81" s="33">
        <f>IF(M65&gt;D81,1,0)</f>
        <v>1</v>
      </c>
      <c r="Y81" s="33">
        <f>IF(M65&gt;D81+17.9,1,0)</f>
        <v>0</v>
      </c>
      <c r="Z81" s="33">
        <f t="shared" ref="Z81:Z89" si="132">SUM(W81:Y81)+C81</f>
        <v>5</v>
      </c>
      <c r="AA81" s="159">
        <f t="shared" ref="AA81:AA89" si="133">(G81-Z81)+C81</f>
        <v>3</v>
      </c>
      <c r="AB81" s="33">
        <f>IF(N65=D81,1,0)</f>
        <v>0</v>
      </c>
      <c r="AC81" s="33">
        <f>IF(N65&gt;D81,1,0)</f>
        <v>1</v>
      </c>
      <c r="AD81" s="33">
        <f>IF(N65&gt;D81+17.9,1,0)</f>
        <v>0</v>
      </c>
      <c r="AE81" s="33">
        <f t="shared" ref="AE81:AE89" si="134">SUM(AB81:AD81)+C81</f>
        <v>5</v>
      </c>
      <c r="AF81" s="159">
        <f t="shared" ref="AF81:AF89" si="135">(H81-AE81)+C81</f>
        <v>6</v>
      </c>
      <c r="AG81" s="33">
        <f>IF(O65=D81,1,0)</f>
        <v>0</v>
      </c>
      <c r="AH81" s="33">
        <f>IF(O65&gt;D81,1,0)</f>
        <v>0</v>
      </c>
      <c r="AI81" s="33">
        <f>IF(O65&gt;D81+17.9,1,0)</f>
        <v>0</v>
      </c>
      <c r="AJ81" s="33"/>
      <c r="AK81" s="33">
        <f t="shared" ref="AK81:AK89" si="136">SUM(AG81:AI81)+C81</f>
        <v>4</v>
      </c>
      <c r="AL81" s="159">
        <f t="shared" ref="AL81:AL89" si="137">(I81-AK81)+C81</f>
        <v>5</v>
      </c>
      <c r="AM81" s="2"/>
      <c r="AN81" s="2"/>
      <c r="AO81" s="31">
        <f xml:space="preserve"> IF( K65-D81&lt;0,-1,0)</f>
        <v>0</v>
      </c>
      <c r="AP81" s="31">
        <f xml:space="preserve"> IF(K65-D81&gt;17.9,C81+2,C81+1)</f>
        <v>5</v>
      </c>
      <c r="AQ81" s="31">
        <f t="shared" ref="AQ81:AQ89" si="138">(AP81+2)-F81</f>
        <v>-1</v>
      </c>
      <c r="AR81" s="31"/>
      <c r="AS81" s="31"/>
      <c r="AT81" s="31">
        <f t="shared" ref="AT81:AT89" si="139" xml:space="preserve"> IF(AQ81&lt;0, 0, AQ81+AO81)</f>
        <v>0</v>
      </c>
      <c r="AU81" s="46">
        <f t="shared" ref="AU81:AU89" si="140">IF(AT81&lt;0,0,AT81)</f>
        <v>0</v>
      </c>
      <c r="AV81" s="31">
        <f xml:space="preserve"> IF( M65-D81&lt;0,-1,0)</f>
        <v>0</v>
      </c>
      <c r="AW81" s="31">
        <f xml:space="preserve"> IF(M65-D81&gt;17.9,C81+2,C81+1)</f>
        <v>5</v>
      </c>
      <c r="AX81" s="31">
        <f t="shared" ref="AX81:AX89" si="141">(AW81+2)-G81</f>
        <v>3</v>
      </c>
      <c r="AY81" s="31">
        <f t="shared" ref="AY81:AY89" si="142" xml:space="preserve"> IF(AX81&lt;0, 0, AX81+AV81)</f>
        <v>3</v>
      </c>
      <c r="AZ81" s="46">
        <f t="shared" ref="AZ81:AZ89" si="143">IF(AY81&lt;0,0,AY81)</f>
        <v>3</v>
      </c>
      <c r="BA81" s="31">
        <f xml:space="preserve"> IF( N65-D81&lt;0,-1,0)</f>
        <v>0</v>
      </c>
      <c r="BB81" s="31">
        <f xml:space="preserve"> IF(N65-D81&gt;17.9,C81+2,C81+1)</f>
        <v>5</v>
      </c>
      <c r="BC81" s="31">
        <f t="shared" ref="BC81:BC89" si="144">(BB81+2)-H81</f>
        <v>0</v>
      </c>
      <c r="BD81" s="31">
        <f t="shared" ref="BD81:BD89" si="145">IF(BC81&lt;0,0,BC81+BA81)</f>
        <v>0</v>
      </c>
      <c r="BE81" s="46">
        <f t="shared" ref="BE81:BE89" si="146">IF(BD81&lt;0,0,BD81)</f>
        <v>0</v>
      </c>
      <c r="BF81" s="31">
        <f xml:space="preserve"> IF( O65-D81&lt;0,-1,0)</f>
        <v>-1</v>
      </c>
      <c r="BG81" s="31">
        <f xml:space="preserve"> IF(O65-D81&gt;17.9,C81+2,C81+1)</f>
        <v>5</v>
      </c>
      <c r="BH81" s="31">
        <f t="shared" ref="BH81:BH89" si="147">(BG81+2)-I81</f>
        <v>2</v>
      </c>
      <c r="BI81" s="31">
        <f t="shared" ref="BI81:BI89" si="148" xml:space="preserve"> IF(BH81&lt;0, 0, BH81+BF81)</f>
        <v>1</v>
      </c>
      <c r="BJ81" s="46">
        <f t="shared" ref="BJ81:BJ89" si="149">IF(BI81&lt;0,0,BI81)</f>
        <v>1</v>
      </c>
    </row>
    <row r="82" spans="2:62" x14ac:dyDescent="0.25">
      <c r="B82" s="4">
        <v>11</v>
      </c>
      <c r="C82" s="118">
        <f>'DAY 2 INPUT'!C17</f>
        <v>5</v>
      </c>
      <c r="D82" s="118">
        <f>'DAY 2 INPUT'!D17</f>
        <v>8</v>
      </c>
      <c r="E82" s="74"/>
      <c r="F82" s="120">
        <f>'DAY 2 INPUT'!N17</f>
        <v>6</v>
      </c>
      <c r="G82" s="120">
        <f>'DAY 2 INPUT'!O17</f>
        <v>10</v>
      </c>
      <c r="H82" s="120">
        <f>'DAY 2 INPUT'!P17</f>
        <v>6</v>
      </c>
      <c r="I82" s="120">
        <f>'DAY 2 INPUT'!Q17</f>
        <v>5</v>
      </c>
      <c r="J82" s="2"/>
      <c r="K82" s="6">
        <f t="shared" si="126"/>
        <v>6</v>
      </c>
      <c r="L82" s="6"/>
      <c r="M82" s="6">
        <f t="shared" si="127"/>
        <v>7</v>
      </c>
      <c r="N82" s="6">
        <f t="shared" si="128"/>
        <v>6</v>
      </c>
      <c r="O82" s="6">
        <f t="shared" si="129"/>
        <v>5</v>
      </c>
      <c r="P82" s="9"/>
      <c r="Q82" s="3">
        <f>IF(K65=D82,1,0)</f>
        <v>0</v>
      </c>
      <c r="R82" s="3">
        <f>IF(K65&gt;D82,1,0)</f>
        <v>1</v>
      </c>
      <c r="S82" s="155">
        <f>IF(K65&gt;D82+17.9,1,0)</f>
        <v>0</v>
      </c>
      <c r="T82" s="3"/>
      <c r="U82" s="3">
        <f t="shared" si="130"/>
        <v>6</v>
      </c>
      <c r="V82" s="15">
        <f t="shared" si="131"/>
        <v>5</v>
      </c>
      <c r="W82" s="3">
        <f>IF(M65=D82,1,0)</f>
        <v>0</v>
      </c>
      <c r="X82" s="3">
        <f>IF(M65&gt;D82,1,0)</f>
        <v>1</v>
      </c>
      <c r="Y82" s="155">
        <f>IF(M65&gt;D82+17.9,1,0)</f>
        <v>1</v>
      </c>
      <c r="Z82" s="3">
        <f t="shared" si="132"/>
        <v>7</v>
      </c>
      <c r="AA82" s="15">
        <f t="shared" si="133"/>
        <v>8</v>
      </c>
      <c r="AB82" s="3">
        <f>IF(N65=D82,1,0)</f>
        <v>0</v>
      </c>
      <c r="AC82" s="3">
        <f>IF(N65&gt;D82,1,0)</f>
        <v>1</v>
      </c>
      <c r="AD82" s="155">
        <f>IF(N65&gt;D82+17.9,1,0)</f>
        <v>1</v>
      </c>
      <c r="AE82" s="3">
        <f t="shared" si="134"/>
        <v>7</v>
      </c>
      <c r="AF82" s="15">
        <f t="shared" si="135"/>
        <v>4</v>
      </c>
      <c r="AG82" s="3">
        <f>IF(O65=D82,1,0)</f>
        <v>0</v>
      </c>
      <c r="AH82" s="3">
        <f>IF(O65&gt;D82,1,0)</f>
        <v>1</v>
      </c>
      <c r="AI82" s="155">
        <f>IF(O65&gt;D82+17.9,1,0)</f>
        <v>0</v>
      </c>
      <c r="AJ82" s="3"/>
      <c r="AK82" s="3">
        <f t="shared" si="136"/>
        <v>6</v>
      </c>
      <c r="AL82" s="15">
        <f t="shared" si="137"/>
        <v>4</v>
      </c>
      <c r="AM82" s="2"/>
      <c r="AN82" s="2"/>
      <c r="AO82" s="6">
        <f xml:space="preserve"> IF( K65-D82&lt;0,-1,0)</f>
        <v>0</v>
      </c>
      <c r="AP82" s="72">
        <f xml:space="preserve"> IF(K65-D82&gt;17.9,C82+2,C82+1)</f>
        <v>6</v>
      </c>
      <c r="AQ82" s="6">
        <f t="shared" si="138"/>
        <v>2</v>
      </c>
      <c r="AR82" s="6"/>
      <c r="AS82" s="6"/>
      <c r="AT82" s="72">
        <f t="shared" si="139"/>
        <v>2</v>
      </c>
      <c r="AU82" s="46">
        <f t="shared" si="140"/>
        <v>2</v>
      </c>
      <c r="AV82" s="6">
        <f xml:space="preserve"> IF( M65-D82&lt;0,-1,0)</f>
        <v>0</v>
      </c>
      <c r="AW82" s="72">
        <f xml:space="preserve"> IF(M65-D82&gt;17.9,C82+2,C82+1)</f>
        <v>7</v>
      </c>
      <c r="AX82" s="6">
        <f t="shared" si="141"/>
        <v>-1</v>
      </c>
      <c r="AY82" s="6">
        <f t="shared" si="142"/>
        <v>0</v>
      </c>
      <c r="AZ82" s="46">
        <f t="shared" si="143"/>
        <v>0</v>
      </c>
      <c r="BA82" s="6">
        <f xml:space="preserve"> IF( N65-D82&lt;0,-1,0)</f>
        <v>0</v>
      </c>
      <c r="BB82" s="72">
        <f xml:space="preserve"> IF(N65-D82&gt;17.9,C82+2,C82+1)</f>
        <v>7</v>
      </c>
      <c r="BC82" s="6">
        <f t="shared" si="144"/>
        <v>3</v>
      </c>
      <c r="BD82" s="6">
        <f t="shared" si="145"/>
        <v>3</v>
      </c>
      <c r="BE82" s="46">
        <f t="shared" si="146"/>
        <v>3</v>
      </c>
      <c r="BF82" s="6">
        <f xml:space="preserve"> IF( O65-D82&lt;0,-1,0)</f>
        <v>0</v>
      </c>
      <c r="BG82" s="72">
        <f xml:space="preserve"> IF(O65-D82&gt;17.9,C82+2,C82+1)</f>
        <v>6</v>
      </c>
      <c r="BH82" s="6">
        <f t="shared" si="147"/>
        <v>3</v>
      </c>
      <c r="BI82" s="6">
        <f t="shared" si="148"/>
        <v>3</v>
      </c>
      <c r="BJ82" s="46">
        <f t="shared" si="149"/>
        <v>3</v>
      </c>
    </row>
    <row r="83" spans="2:62" x14ac:dyDescent="0.25">
      <c r="B83" s="29">
        <v>12</v>
      </c>
      <c r="C83" s="29">
        <f>'DAY 2 INPUT'!C18</f>
        <v>3</v>
      </c>
      <c r="D83" s="29">
        <f>'DAY 2 INPUT'!D18</f>
        <v>18</v>
      </c>
      <c r="E83" s="2"/>
      <c r="F83" s="99">
        <f>'DAY 2 INPUT'!N18</f>
        <v>6</v>
      </c>
      <c r="G83" s="99">
        <f>'DAY 2 INPUT'!O18</f>
        <v>5</v>
      </c>
      <c r="H83" s="99">
        <f>'DAY 2 INPUT'!P18</f>
        <v>5</v>
      </c>
      <c r="I83" s="99">
        <f>'DAY 2 INPUT'!Q18</f>
        <v>4</v>
      </c>
      <c r="J83" s="2"/>
      <c r="K83" s="31">
        <f t="shared" si="126"/>
        <v>5</v>
      </c>
      <c r="L83" s="31"/>
      <c r="M83" s="31">
        <f t="shared" si="127"/>
        <v>5</v>
      </c>
      <c r="N83" s="31">
        <f t="shared" si="128"/>
        <v>5</v>
      </c>
      <c r="O83" s="31">
        <f t="shared" si="129"/>
        <v>4</v>
      </c>
      <c r="P83" s="9"/>
      <c r="Q83" s="33">
        <f>IF(K65=D83,1,0)</f>
        <v>0</v>
      </c>
      <c r="R83" s="33">
        <f>IF(K65&gt;D83,1,0)</f>
        <v>1</v>
      </c>
      <c r="S83" s="33">
        <f>IF(K65&gt;D83+17.9,1,0)</f>
        <v>0</v>
      </c>
      <c r="T83" s="33"/>
      <c r="U83" s="33">
        <f t="shared" si="130"/>
        <v>4</v>
      </c>
      <c r="V83" s="159">
        <f t="shared" si="131"/>
        <v>5</v>
      </c>
      <c r="W83" s="33">
        <f>IF(M65=D83,1,0)</f>
        <v>0</v>
      </c>
      <c r="X83" s="33">
        <f>IF(M65&gt;D83,1,0)</f>
        <v>1</v>
      </c>
      <c r="Y83" s="33">
        <f>IF(M65&gt;D83+17.9,1,0)</f>
        <v>0</v>
      </c>
      <c r="Z83" s="33">
        <f t="shared" si="132"/>
        <v>4</v>
      </c>
      <c r="AA83" s="159">
        <f t="shared" si="133"/>
        <v>4</v>
      </c>
      <c r="AB83" s="33">
        <f>IF(N65=D83,1,0)</f>
        <v>0</v>
      </c>
      <c r="AC83" s="33">
        <f>IF(N65&gt;D83,1,0)</f>
        <v>1</v>
      </c>
      <c r="AD83" s="33">
        <f>IF(N65&gt;D83+17.9,1,0)</f>
        <v>0</v>
      </c>
      <c r="AE83" s="33">
        <f t="shared" si="134"/>
        <v>4</v>
      </c>
      <c r="AF83" s="159">
        <f t="shared" si="135"/>
        <v>4</v>
      </c>
      <c r="AG83" s="33">
        <f>IF(O65=D83,1,0)</f>
        <v>0</v>
      </c>
      <c r="AH83" s="33">
        <f>IF(O65&gt;D83,1,0)</f>
        <v>0</v>
      </c>
      <c r="AI83" s="33">
        <f>IF(O65&gt;D83+17.9,1,0)</f>
        <v>0</v>
      </c>
      <c r="AJ83" s="33"/>
      <c r="AK83" s="33">
        <f t="shared" si="136"/>
        <v>3</v>
      </c>
      <c r="AL83" s="159">
        <f t="shared" si="137"/>
        <v>4</v>
      </c>
      <c r="AM83" s="2" t="s">
        <v>8</v>
      </c>
      <c r="AN83" s="2"/>
      <c r="AO83" s="31">
        <f xml:space="preserve"> IF( K65-D83&lt;0,-1,0)</f>
        <v>0</v>
      </c>
      <c r="AP83" s="31">
        <f xml:space="preserve"> IF(K65-D83&gt;17.9,C83+2,C83+1)</f>
        <v>4</v>
      </c>
      <c r="AQ83" s="31">
        <f t="shared" si="138"/>
        <v>0</v>
      </c>
      <c r="AR83" s="31"/>
      <c r="AS83" s="31"/>
      <c r="AT83" s="31">
        <f t="shared" si="139"/>
        <v>0</v>
      </c>
      <c r="AU83" s="46">
        <f t="shared" si="140"/>
        <v>0</v>
      </c>
      <c r="AV83" s="31">
        <f xml:space="preserve"> IF( M65-D83&lt;0,-1,0)</f>
        <v>0</v>
      </c>
      <c r="AW83" s="31">
        <f xml:space="preserve"> IF(M65-D83&gt;17.9,C83+2,C83+1)</f>
        <v>4</v>
      </c>
      <c r="AX83" s="31">
        <f t="shared" si="141"/>
        <v>1</v>
      </c>
      <c r="AY83" s="31">
        <f t="shared" si="142"/>
        <v>1</v>
      </c>
      <c r="AZ83" s="46">
        <f t="shared" si="143"/>
        <v>1</v>
      </c>
      <c r="BA83" s="31">
        <f xml:space="preserve"> IF( N65-D83&lt;0,-1,0)</f>
        <v>0</v>
      </c>
      <c r="BB83" s="31">
        <f xml:space="preserve"> IF(N65-D83&gt;17.9,C83+2,C83+1)</f>
        <v>4</v>
      </c>
      <c r="BC83" s="31">
        <f t="shared" si="144"/>
        <v>1</v>
      </c>
      <c r="BD83" s="31">
        <f t="shared" si="145"/>
        <v>1</v>
      </c>
      <c r="BE83" s="46">
        <f t="shared" si="146"/>
        <v>1</v>
      </c>
      <c r="BF83" s="31">
        <f xml:space="preserve"> IF( O65-D83&lt;0,-1,0)</f>
        <v>-1</v>
      </c>
      <c r="BG83" s="31">
        <f xml:space="preserve"> IF(O65-D83&gt;17.9,C83+2,C83+1)</f>
        <v>4</v>
      </c>
      <c r="BH83" s="31">
        <f t="shared" si="147"/>
        <v>2</v>
      </c>
      <c r="BI83" s="31">
        <f t="shared" si="148"/>
        <v>1</v>
      </c>
      <c r="BJ83" s="46">
        <f t="shared" si="149"/>
        <v>1</v>
      </c>
    </row>
    <row r="84" spans="2:62" x14ac:dyDescent="0.25">
      <c r="B84" s="14">
        <v>13</v>
      </c>
      <c r="C84" s="118">
        <f>'DAY 2 INPUT'!C19</f>
        <v>4</v>
      </c>
      <c r="D84" s="118">
        <f>'DAY 2 INPUT'!D19</f>
        <v>4</v>
      </c>
      <c r="E84" s="121"/>
      <c r="F84" s="120">
        <f>'DAY 2 INPUT'!N19</f>
        <v>5</v>
      </c>
      <c r="G84" s="120">
        <f>'DAY 2 INPUT'!O19</f>
        <v>5</v>
      </c>
      <c r="H84" s="120">
        <f>'DAY 2 INPUT'!P19</f>
        <v>5</v>
      </c>
      <c r="I84" s="120">
        <f>'DAY 2 INPUT'!Q19</f>
        <v>5</v>
      </c>
      <c r="J84" s="2"/>
      <c r="K84" s="6">
        <f t="shared" si="126"/>
        <v>5</v>
      </c>
      <c r="L84" s="6"/>
      <c r="M84" s="6">
        <f t="shared" si="127"/>
        <v>5</v>
      </c>
      <c r="N84" s="6">
        <f t="shared" si="128"/>
        <v>5</v>
      </c>
      <c r="O84" s="6">
        <f t="shared" si="129"/>
        <v>5</v>
      </c>
      <c r="P84" s="9"/>
      <c r="Q84" s="3">
        <f>IF(K65=D84,1,0)</f>
        <v>0</v>
      </c>
      <c r="R84" s="3">
        <f>IF(K65&gt;D84,1,0)</f>
        <v>1</v>
      </c>
      <c r="S84" s="155">
        <f>IF(K65&gt;D84+17.9,1,0)</f>
        <v>0</v>
      </c>
      <c r="T84" s="3"/>
      <c r="U84" s="3">
        <f t="shared" si="130"/>
        <v>5</v>
      </c>
      <c r="V84" s="15">
        <f t="shared" si="131"/>
        <v>4</v>
      </c>
      <c r="W84" s="3">
        <f>IF(M65=D84,1,0)</f>
        <v>0</v>
      </c>
      <c r="X84" s="3">
        <f>IF(M65&gt;D84,1,0)</f>
        <v>1</v>
      </c>
      <c r="Y84" s="155">
        <f>IF(M65&gt;D84+17.9,1,0)</f>
        <v>1</v>
      </c>
      <c r="Z84" s="3">
        <f t="shared" si="132"/>
        <v>6</v>
      </c>
      <c r="AA84" s="15">
        <f t="shared" si="133"/>
        <v>3</v>
      </c>
      <c r="AB84" s="3">
        <f>IF(N65=D84,1,0)</f>
        <v>0</v>
      </c>
      <c r="AC84" s="3">
        <f>IF(N65&gt;D84,1,0)</f>
        <v>1</v>
      </c>
      <c r="AD84" s="155">
        <f>IF(N65&gt;D84+17.9,1,0)</f>
        <v>1</v>
      </c>
      <c r="AE84" s="3">
        <f t="shared" si="134"/>
        <v>6</v>
      </c>
      <c r="AF84" s="15">
        <f t="shared" si="135"/>
        <v>3</v>
      </c>
      <c r="AG84" s="3">
        <f>IF(O65=D84,1,0)</f>
        <v>0</v>
      </c>
      <c r="AH84" s="3">
        <f>IF(O65&gt;D84,1,0)</f>
        <v>1</v>
      </c>
      <c r="AI84" s="155">
        <f>IF(O65&gt;D84+17.9,1,0)</f>
        <v>0</v>
      </c>
      <c r="AJ84" s="3"/>
      <c r="AK84" s="3">
        <f t="shared" si="136"/>
        <v>5</v>
      </c>
      <c r="AL84" s="15">
        <f t="shared" si="137"/>
        <v>4</v>
      </c>
      <c r="AM84" s="2"/>
      <c r="AN84" s="2"/>
      <c r="AO84" s="6">
        <f xml:space="preserve"> IF( K65-D84&lt;0,-1,0)</f>
        <v>0</v>
      </c>
      <c r="AP84" s="72">
        <f xml:space="preserve"> IF(K65-D84&gt;17.9,C84+2,C84+1)</f>
        <v>5</v>
      </c>
      <c r="AQ84" s="6">
        <f t="shared" si="138"/>
        <v>2</v>
      </c>
      <c r="AR84" s="6"/>
      <c r="AS84" s="6"/>
      <c r="AT84" s="72">
        <f t="shared" si="139"/>
        <v>2</v>
      </c>
      <c r="AU84" s="46">
        <f t="shared" si="140"/>
        <v>2</v>
      </c>
      <c r="AV84" s="6">
        <f xml:space="preserve"> IF( M65-D84&lt;0,-1,0)</f>
        <v>0</v>
      </c>
      <c r="AW84" s="72">
        <f xml:space="preserve"> IF(M65-D84&gt;17.9,C84+2,C84+1)</f>
        <v>6</v>
      </c>
      <c r="AX84" s="6">
        <f t="shared" si="141"/>
        <v>3</v>
      </c>
      <c r="AY84" s="6">
        <f t="shared" si="142"/>
        <v>3</v>
      </c>
      <c r="AZ84" s="46">
        <f t="shared" si="143"/>
        <v>3</v>
      </c>
      <c r="BA84" s="6">
        <f xml:space="preserve"> IF( N65-D84&lt;0,-1,0)</f>
        <v>0</v>
      </c>
      <c r="BB84" s="72">
        <f xml:space="preserve"> IF(N65-D84&gt;17.9,C84+2,C84+1)</f>
        <v>6</v>
      </c>
      <c r="BC84" s="6">
        <f t="shared" si="144"/>
        <v>3</v>
      </c>
      <c r="BD84" s="6">
        <f t="shared" si="145"/>
        <v>3</v>
      </c>
      <c r="BE84" s="46">
        <f t="shared" si="146"/>
        <v>3</v>
      </c>
      <c r="BF84" s="6">
        <f xml:space="preserve"> IF( O65-D84&lt;0,-1,0)</f>
        <v>0</v>
      </c>
      <c r="BG84" s="72">
        <f xml:space="preserve"> IF(O65-D84&gt;17.9,C84+2,C84+1)</f>
        <v>5</v>
      </c>
      <c r="BH84" s="6">
        <f t="shared" si="147"/>
        <v>2</v>
      </c>
      <c r="BI84" s="6">
        <f t="shared" si="148"/>
        <v>2</v>
      </c>
      <c r="BJ84" s="46">
        <f t="shared" si="149"/>
        <v>2</v>
      </c>
    </row>
    <row r="85" spans="2:62" x14ac:dyDescent="0.25">
      <c r="B85" s="29">
        <v>14</v>
      </c>
      <c r="C85" s="29">
        <f>'DAY 2 INPUT'!C20</f>
        <v>4</v>
      </c>
      <c r="D85" s="29">
        <f>'DAY 2 INPUT'!D20</f>
        <v>2</v>
      </c>
      <c r="E85" s="2"/>
      <c r="F85" s="99">
        <f>'DAY 2 INPUT'!N20</f>
        <v>5</v>
      </c>
      <c r="G85" s="99">
        <f>'DAY 2 INPUT'!O20</f>
        <v>7</v>
      </c>
      <c r="H85" s="99">
        <f>'DAY 2 INPUT'!P20</f>
        <v>9</v>
      </c>
      <c r="I85" s="99">
        <f>'DAY 2 INPUT'!Q20</f>
        <v>5</v>
      </c>
      <c r="J85" s="2"/>
      <c r="K85" s="31">
        <f t="shared" si="126"/>
        <v>5</v>
      </c>
      <c r="L85" s="31"/>
      <c r="M85" s="31">
        <f t="shared" si="127"/>
        <v>6</v>
      </c>
      <c r="N85" s="31">
        <f t="shared" si="128"/>
        <v>6</v>
      </c>
      <c r="O85" s="31">
        <f t="shared" si="129"/>
        <v>5</v>
      </c>
      <c r="P85" s="9"/>
      <c r="Q85" s="33">
        <f>IF(K65=D85,1,0)</f>
        <v>0</v>
      </c>
      <c r="R85" s="33">
        <f>IF(K65&gt;D85,1,0)</f>
        <v>1</v>
      </c>
      <c r="S85" s="33">
        <f>IF(K65&gt;D85+17.9,1,0)</f>
        <v>1</v>
      </c>
      <c r="T85" s="33"/>
      <c r="U85" s="33">
        <f t="shared" si="130"/>
        <v>6</v>
      </c>
      <c r="V85" s="159">
        <f t="shared" si="131"/>
        <v>3</v>
      </c>
      <c r="W85" s="33">
        <f>IF(M65=D85,1,0)</f>
        <v>0</v>
      </c>
      <c r="X85" s="33">
        <f>IF(M65&gt;D85,1,0)</f>
        <v>1</v>
      </c>
      <c r="Y85" s="33">
        <f>IF(M65&gt;D85+17.9,1,0)</f>
        <v>1</v>
      </c>
      <c r="Z85" s="33">
        <f t="shared" si="132"/>
        <v>6</v>
      </c>
      <c r="AA85" s="159">
        <f t="shared" si="133"/>
        <v>5</v>
      </c>
      <c r="AB85" s="33">
        <f>IF(N65=D85,1,0)</f>
        <v>0</v>
      </c>
      <c r="AC85" s="33">
        <f>IF(N65&gt;D85,1,0)</f>
        <v>1</v>
      </c>
      <c r="AD85" s="33">
        <f>IF(N65&gt;D85+17.9,1,0)</f>
        <v>1</v>
      </c>
      <c r="AE85" s="33">
        <f t="shared" si="134"/>
        <v>6</v>
      </c>
      <c r="AF85" s="159">
        <f t="shared" si="135"/>
        <v>7</v>
      </c>
      <c r="AG85" s="33">
        <f>IF(O65=D85,1,0)</f>
        <v>0</v>
      </c>
      <c r="AH85" s="33">
        <f>IF(O65&gt;D85,1,0)</f>
        <v>1</v>
      </c>
      <c r="AI85" s="33">
        <f>IF(O65&gt;D85+17.9,1,0)</f>
        <v>0</v>
      </c>
      <c r="AJ85" s="33"/>
      <c r="AK85" s="33">
        <f t="shared" si="136"/>
        <v>5</v>
      </c>
      <c r="AL85" s="159">
        <f t="shared" si="137"/>
        <v>4</v>
      </c>
      <c r="AM85" s="2"/>
      <c r="AN85" s="2"/>
      <c r="AO85" s="31">
        <f xml:space="preserve"> IF( K65-D85&lt;0,-1,0)</f>
        <v>0</v>
      </c>
      <c r="AP85" s="31">
        <f xml:space="preserve"> IF(K65-D85&gt;17.9,C85+2,C85+1)</f>
        <v>6</v>
      </c>
      <c r="AQ85" s="31">
        <f t="shared" si="138"/>
        <v>3</v>
      </c>
      <c r="AR85" s="31"/>
      <c r="AS85" s="31"/>
      <c r="AT85" s="31">
        <f t="shared" si="139"/>
        <v>3</v>
      </c>
      <c r="AU85" s="46">
        <f t="shared" si="140"/>
        <v>3</v>
      </c>
      <c r="AV85" s="31">
        <f xml:space="preserve"> IF( M65-D85&lt;0,-1,0)</f>
        <v>0</v>
      </c>
      <c r="AW85" s="31">
        <f xml:space="preserve"> IF(M65-D85&gt;17.9,C85+2,C85+1)</f>
        <v>6</v>
      </c>
      <c r="AX85" s="31">
        <f t="shared" si="141"/>
        <v>1</v>
      </c>
      <c r="AY85" s="31">
        <f t="shared" si="142"/>
        <v>1</v>
      </c>
      <c r="AZ85" s="46">
        <f t="shared" si="143"/>
        <v>1</v>
      </c>
      <c r="BA85" s="31">
        <f xml:space="preserve"> IF( N65-D85&lt;0,-1,0)</f>
        <v>0</v>
      </c>
      <c r="BB85" s="31">
        <f xml:space="preserve"> IF(N65-D85&gt;17.9,C85+2,C85+1)</f>
        <v>6</v>
      </c>
      <c r="BC85" s="31">
        <f t="shared" si="144"/>
        <v>-1</v>
      </c>
      <c r="BD85" s="31">
        <f t="shared" si="145"/>
        <v>0</v>
      </c>
      <c r="BE85" s="46">
        <f t="shared" si="146"/>
        <v>0</v>
      </c>
      <c r="BF85" s="31">
        <f xml:space="preserve"> IF( O65-D85&lt;0,-1,0)</f>
        <v>0</v>
      </c>
      <c r="BG85" s="31">
        <f xml:space="preserve"> IF(O65-D85&gt;17.9,C85+2,C85+1)</f>
        <v>5</v>
      </c>
      <c r="BH85" s="31">
        <f t="shared" si="147"/>
        <v>2</v>
      </c>
      <c r="BI85" s="31">
        <f t="shared" si="148"/>
        <v>2</v>
      </c>
      <c r="BJ85" s="46">
        <f t="shared" si="149"/>
        <v>2</v>
      </c>
    </row>
    <row r="86" spans="2:62" x14ac:dyDescent="0.25">
      <c r="B86" s="118">
        <v>15</v>
      </c>
      <c r="C86" s="118">
        <f>'DAY 2 INPUT'!C21</f>
        <v>5</v>
      </c>
      <c r="D86" s="118">
        <f>'DAY 2 INPUT'!D21</f>
        <v>14</v>
      </c>
      <c r="E86" s="74"/>
      <c r="F86" s="120">
        <f>'DAY 2 INPUT'!N21</f>
        <v>5</v>
      </c>
      <c r="G86" s="120">
        <f>'DAY 2 INPUT'!O21</f>
        <v>7</v>
      </c>
      <c r="H86" s="120">
        <f>'DAY 2 INPUT'!P21</f>
        <v>8</v>
      </c>
      <c r="I86" s="120">
        <f>'DAY 2 INPUT'!Q21</f>
        <v>4</v>
      </c>
      <c r="J86" s="2"/>
      <c r="K86" s="6">
        <f t="shared" si="126"/>
        <v>5</v>
      </c>
      <c r="L86" s="6"/>
      <c r="M86" s="6">
        <f t="shared" si="127"/>
        <v>7</v>
      </c>
      <c r="N86" s="6">
        <f t="shared" si="128"/>
        <v>7</v>
      </c>
      <c r="O86" s="6">
        <f t="shared" si="129"/>
        <v>4</v>
      </c>
      <c r="P86" s="9"/>
      <c r="Q86" s="3">
        <f>IF(K65=D86,1,0)</f>
        <v>0</v>
      </c>
      <c r="R86" s="3">
        <f>IF(K65&gt;D86,1,0)</f>
        <v>1</v>
      </c>
      <c r="S86" s="155">
        <f>IF(K65&gt;D86+17.9,1,0)</f>
        <v>0</v>
      </c>
      <c r="T86" s="3"/>
      <c r="U86" s="3">
        <f t="shared" si="130"/>
        <v>6</v>
      </c>
      <c r="V86" s="15">
        <f t="shared" si="131"/>
        <v>4</v>
      </c>
      <c r="W86" s="3">
        <f>IF(M65=D86,1,0)</f>
        <v>0</v>
      </c>
      <c r="X86" s="3">
        <f>IF(M65&gt;D86,1,0)</f>
        <v>1</v>
      </c>
      <c r="Y86" s="155">
        <f>IF(M65&gt;D86+17.9,1,0)</f>
        <v>0</v>
      </c>
      <c r="Z86" s="3">
        <f t="shared" si="132"/>
        <v>6</v>
      </c>
      <c r="AA86" s="15">
        <f t="shared" si="133"/>
        <v>6</v>
      </c>
      <c r="AB86" s="3">
        <f>IF(N65=D86,1,0)</f>
        <v>0</v>
      </c>
      <c r="AC86" s="3">
        <f>IF(N65&gt;D86,1,0)</f>
        <v>1</v>
      </c>
      <c r="AD86" s="155">
        <f>IF(N65&gt;D86+17.9,1,0)</f>
        <v>0</v>
      </c>
      <c r="AE86" s="3">
        <f t="shared" si="134"/>
        <v>6</v>
      </c>
      <c r="AF86" s="15">
        <f t="shared" si="135"/>
        <v>7</v>
      </c>
      <c r="AG86" s="3">
        <f>IF(O65=D86,1,0)</f>
        <v>0</v>
      </c>
      <c r="AH86" s="3">
        <f>IF(O65&gt;D86,1,0)</f>
        <v>0</v>
      </c>
      <c r="AI86" s="155">
        <f>IF(O65&gt;D86+17.9,1,0)</f>
        <v>0</v>
      </c>
      <c r="AJ86" s="3"/>
      <c r="AK86" s="3">
        <f t="shared" si="136"/>
        <v>5</v>
      </c>
      <c r="AL86" s="15">
        <f t="shared" si="137"/>
        <v>4</v>
      </c>
      <c r="AM86" s="2"/>
      <c r="AN86" s="2"/>
      <c r="AO86" s="6">
        <f xml:space="preserve"> IF(K65-D86&lt;0,-1,0)</f>
        <v>0</v>
      </c>
      <c r="AP86" s="72">
        <f xml:space="preserve"> IF(K65-D86&gt;17.9,C86+2,C86+1)</f>
        <v>6</v>
      </c>
      <c r="AQ86" s="6">
        <f t="shared" si="138"/>
        <v>3</v>
      </c>
      <c r="AR86" s="6"/>
      <c r="AS86" s="6"/>
      <c r="AT86" s="72">
        <f t="shared" si="139"/>
        <v>3</v>
      </c>
      <c r="AU86" s="46">
        <f t="shared" si="140"/>
        <v>3</v>
      </c>
      <c r="AV86" s="6">
        <f xml:space="preserve"> IF( M65-D86&lt;0,-1,0)</f>
        <v>0</v>
      </c>
      <c r="AW86" s="72">
        <f xml:space="preserve"> IF(M65-D86&gt;17.9,C86+2,C86+1)</f>
        <v>6</v>
      </c>
      <c r="AX86" s="6">
        <f t="shared" si="141"/>
        <v>1</v>
      </c>
      <c r="AY86" s="6">
        <f t="shared" si="142"/>
        <v>1</v>
      </c>
      <c r="AZ86" s="46">
        <f t="shared" si="143"/>
        <v>1</v>
      </c>
      <c r="BA86" s="6">
        <f xml:space="preserve"> IF( N65-D86&lt;0,-1,0)</f>
        <v>0</v>
      </c>
      <c r="BB86" s="72">
        <f xml:space="preserve"> IF(N65-D86&gt;17.9,C86+2,C86+1)</f>
        <v>6</v>
      </c>
      <c r="BC86" s="6">
        <f t="shared" si="144"/>
        <v>0</v>
      </c>
      <c r="BD86" s="6">
        <f t="shared" si="145"/>
        <v>0</v>
      </c>
      <c r="BE86" s="46">
        <f t="shared" si="146"/>
        <v>0</v>
      </c>
      <c r="BF86" s="6">
        <f xml:space="preserve"> IF( O65-D86&lt;0,-1,0)</f>
        <v>-1</v>
      </c>
      <c r="BG86" s="72">
        <f xml:space="preserve"> IF(O65-D86&gt;17.9,C86+2,C86+1)</f>
        <v>6</v>
      </c>
      <c r="BH86" s="6">
        <f t="shared" si="147"/>
        <v>4</v>
      </c>
      <c r="BI86" s="6">
        <f t="shared" si="148"/>
        <v>3</v>
      </c>
      <c r="BJ86" s="46">
        <f t="shared" si="149"/>
        <v>3</v>
      </c>
    </row>
    <row r="87" spans="2:62" x14ac:dyDescent="0.25">
      <c r="B87" s="29">
        <v>16</v>
      </c>
      <c r="C87" s="29">
        <f>'DAY 2 INPUT'!C22</f>
        <v>3</v>
      </c>
      <c r="D87" s="29">
        <f>'DAY 2 INPUT'!D22</f>
        <v>16</v>
      </c>
      <c r="E87" s="2"/>
      <c r="F87" s="99">
        <f>'DAY 2 INPUT'!N22</f>
        <v>6</v>
      </c>
      <c r="G87" s="99">
        <f>'DAY 2 INPUT'!O22</f>
        <v>6</v>
      </c>
      <c r="H87" s="99">
        <f>'DAY 2 INPUT'!P22</f>
        <v>5</v>
      </c>
      <c r="I87" s="99">
        <f>'DAY 2 INPUT'!Q22</f>
        <v>4</v>
      </c>
      <c r="J87" s="2"/>
      <c r="K87" s="31">
        <f t="shared" si="126"/>
        <v>5</v>
      </c>
      <c r="L87" s="31"/>
      <c r="M87" s="31">
        <f t="shared" si="127"/>
        <v>5</v>
      </c>
      <c r="N87" s="31">
        <f t="shared" si="128"/>
        <v>5</v>
      </c>
      <c r="O87" s="31">
        <f t="shared" si="129"/>
        <v>4</v>
      </c>
      <c r="P87" s="9"/>
      <c r="Q87" s="33">
        <f>IF(K65=D87,1,0)</f>
        <v>0</v>
      </c>
      <c r="R87" s="33">
        <f>IF(K65&gt;D87,1,0)</f>
        <v>1</v>
      </c>
      <c r="S87" s="33">
        <f>IF(K65&gt;D87+17.9,1,0)</f>
        <v>0</v>
      </c>
      <c r="T87" s="33"/>
      <c r="U87" s="33">
        <f t="shared" si="130"/>
        <v>4</v>
      </c>
      <c r="V87" s="159">
        <f t="shared" si="131"/>
        <v>5</v>
      </c>
      <c r="W87" s="33">
        <f>IF(M65=D87,1,0)</f>
        <v>0</v>
      </c>
      <c r="X87" s="33">
        <f>IF(M65&gt;D87,1,0)</f>
        <v>1</v>
      </c>
      <c r="Y87" s="33">
        <f>IF(M65&gt;D87+17.9,1,0)</f>
        <v>0</v>
      </c>
      <c r="Z87" s="33">
        <f t="shared" si="132"/>
        <v>4</v>
      </c>
      <c r="AA87" s="159">
        <f t="shared" si="133"/>
        <v>5</v>
      </c>
      <c r="AB87" s="33">
        <f>IF(N65=D87,1,0)</f>
        <v>0</v>
      </c>
      <c r="AC87" s="33">
        <f>IF(N65&gt;D87,1,0)</f>
        <v>1</v>
      </c>
      <c r="AD87" s="33">
        <f>IF(N65&gt;D87+17.9,1,0)</f>
        <v>0</v>
      </c>
      <c r="AE87" s="33">
        <f t="shared" si="134"/>
        <v>4</v>
      </c>
      <c r="AF87" s="159">
        <f t="shared" si="135"/>
        <v>4</v>
      </c>
      <c r="AG87" s="33">
        <f>IF(O65=D87,1,0)</f>
        <v>0</v>
      </c>
      <c r="AH87" s="33">
        <f>IF(O65&gt;D87,1,0)</f>
        <v>0</v>
      </c>
      <c r="AI87" s="33">
        <f>IF(O65&gt;D87+17.9,1,0)</f>
        <v>0</v>
      </c>
      <c r="AJ87" s="33"/>
      <c r="AK87" s="33">
        <f t="shared" si="136"/>
        <v>3</v>
      </c>
      <c r="AL87" s="159">
        <f t="shared" si="137"/>
        <v>4</v>
      </c>
      <c r="AM87" s="2"/>
      <c r="AN87" s="2"/>
      <c r="AO87" s="31">
        <f xml:space="preserve"> IF( K65-D87&lt;0,-1,0)</f>
        <v>0</v>
      </c>
      <c r="AP87" s="31">
        <f xml:space="preserve"> IF(K65-D87&gt;17.9,C87+2,C87+1)</f>
        <v>4</v>
      </c>
      <c r="AQ87" s="31">
        <f t="shared" si="138"/>
        <v>0</v>
      </c>
      <c r="AR87" s="31"/>
      <c r="AS87" s="31"/>
      <c r="AT87" s="31">
        <f t="shared" si="139"/>
        <v>0</v>
      </c>
      <c r="AU87" s="46">
        <f t="shared" si="140"/>
        <v>0</v>
      </c>
      <c r="AV87" s="31">
        <f xml:space="preserve"> IF( M65-D87&lt;0,-1,0)</f>
        <v>0</v>
      </c>
      <c r="AW87" s="31">
        <f xml:space="preserve"> IF(M65-D87&gt;17.9,C87+2,C87+1)</f>
        <v>4</v>
      </c>
      <c r="AX87" s="31">
        <f t="shared" si="141"/>
        <v>0</v>
      </c>
      <c r="AY87" s="31">
        <f t="shared" si="142"/>
        <v>0</v>
      </c>
      <c r="AZ87" s="46">
        <f t="shared" si="143"/>
        <v>0</v>
      </c>
      <c r="BA87" s="31">
        <f xml:space="preserve"> IF( N65-D87&lt;0,-1,0)</f>
        <v>0</v>
      </c>
      <c r="BB87" s="31">
        <f xml:space="preserve"> IF(N65-D87&gt;17.9,C87+2,C87+1)</f>
        <v>4</v>
      </c>
      <c r="BC87" s="31">
        <f t="shared" si="144"/>
        <v>1</v>
      </c>
      <c r="BD87" s="31">
        <f t="shared" si="145"/>
        <v>1</v>
      </c>
      <c r="BE87" s="46">
        <f t="shared" si="146"/>
        <v>1</v>
      </c>
      <c r="BF87" s="31">
        <f xml:space="preserve"> IF( O65-D87&lt;0,-1,0)</f>
        <v>-1</v>
      </c>
      <c r="BG87" s="31">
        <f xml:space="preserve"> IF(O65-D87&gt;17.9,C87+2,C87+1)</f>
        <v>4</v>
      </c>
      <c r="BH87" s="31">
        <f t="shared" si="147"/>
        <v>2</v>
      </c>
      <c r="BI87" s="31">
        <f t="shared" si="148"/>
        <v>1</v>
      </c>
      <c r="BJ87" s="46">
        <f t="shared" si="149"/>
        <v>1</v>
      </c>
    </row>
    <row r="88" spans="2:62" x14ac:dyDescent="0.25">
      <c r="B88" s="4">
        <v>17</v>
      </c>
      <c r="C88" s="118">
        <f>'DAY 2 INPUT'!C23</f>
        <v>4</v>
      </c>
      <c r="D88" s="118">
        <f>'DAY 2 INPUT'!D23</f>
        <v>6</v>
      </c>
      <c r="E88" s="74"/>
      <c r="F88" s="120">
        <f>'DAY 2 INPUT'!N23</f>
        <v>6</v>
      </c>
      <c r="G88" s="120">
        <f>'DAY 2 INPUT'!O23</f>
        <v>7</v>
      </c>
      <c r="H88" s="120">
        <f>'DAY 2 INPUT'!P23</f>
        <v>5</v>
      </c>
      <c r="I88" s="120">
        <f>'DAY 2 INPUT'!Q23</f>
        <v>5</v>
      </c>
      <c r="J88" s="2"/>
      <c r="K88" s="6">
        <f t="shared" si="126"/>
        <v>6</v>
      </c>
      <c r="L88" s="6"/>
      <c r="M88" s="6">
        <f t="shared" si="127"/>
        <v>6</v>
      </c>
      <c r="N88" s="6">
        <f t="shared" si="128"/>
        <v>5</v>
      </c>
      <c r="O88" s="6">
        <f t="shared" si="129"/>
        <v>5</v>
      </c>
      <c r="P88" s="9"/>
      <c r="Q88" s="3">
        <f>IF(K65=D88,1,0)</f>
        <v>0</v>
      </c>
      <c r="R88" s="3">
        <f>IF(K65&gt;D88,1,0)</f>
        <v>1</v>
      </c>
      <c r="S88" s="155">
        <f>IF(K65&gt;D88+17.9,1,0)</f>
        <v>0</v>
      </c>
      <c r="T88" s="3"/>
      <c r="U88" s="3">
        <f t="shared" si="130"/>
        <v>5</v>
      </c>
      <c r="V88" s="15">
        <f t="shared" si="131"/>
        <v>5</v>
      </c>
      <c r="W88" s="3">
        <f>IF(M65=D88,1,0)</f>
        <v>0</v>
      </c>
      <c r="X88" s="3">
        <f>IF(M65&gt;D88,1,0)</f>
        <v>1</v>
      </c>
      <c r="Y88" s="155">
        <f>IF(M65&gt;D88+17.9,1,0)</f>
        <v>1</v>
      </c>
      <c r="Z88" s="3">
        <f t="shared" si="132"/>
        <v>6</v>
      </c>
      <c r="AA88" s="15">
        <f t="shared" si="133"/>
        <v>5</v>
      </c>
      <c r="AB88" s="3">
        <f>IF(N65=D88,1,0)</f>
        <v>0</v>
      </c>
      <c r="AC88" s="3">
        <f>IF(N65&gt;D88,1,0)</f>
        <v>1</v>
      </c>
      <c r="AD88" s="155">
        <f>IF(N65&gt;D88+17.9,1,0)</f>
        <v>1</v>
      </c>
      <c r="AE88" s="3">
        <f t="shared" si="134"/>
        <v>6</v>
      </c>
      <c r="AF88" s="15">
        <f t="shared" si="135"/>
        <v>3</v>
      </c>
      <c r="AG88" s="3">
        <f>IF(O65=D88,1,0)</f>
        <v>0</v>
      </c>
      <c r="AH88" s="3">
        <f>IF(O65&gt;D88,1,0)</f>
        <v>1</v>
      </c>
      <c r="AI88" s="155">
        <f>IF(O65&gt;D88+17.9,1,0)</f>
        <v>0</v>
      </c>
      <c r="AJ88" s="3"/>
      <c r="AK88" s="3">
        <f t="shared" si="136"/>
        <v>5</v>
      </c>
      <c r="AL88" s="15">
        <f t="shared" si="137"/>
        <v>4</v>
      </c>
      <c r="AM88" s="2"/>
      <c r="AN88" s="2"/>
      <c r="AO88" s="6">
        <f xml:space="preserve"> IF( K65-D88&lt;0,-1,0)</f>
        <v>0</v>
      </c>
      <c r="AP88" s="72">
        <f xml:space="preserve"> IF(K65-D88&gt;17.9,C88+2,C88+1)</f>
        <v>5</v>
      </c>
      <c r="AQ88" s="6">
        <f t="shared" si="138"/>
        <v>1</v>
      </c>
      <c r="AR88" s="6"/>
      <c r="AS88" s="6"/>
      <c r="AT88" s="72">
        <f t="shared" si="139"/>
        <v>1</v>
      </c>
      <c r="AU88" s="46">
        <f t="shared" si="140"/>
        <v>1</v>
      </c>
      <c r="AV88" s="6">
        <f xml:space="preserve"> IF( M65-D88&lt;0,-1,0)</f>
        <v>0</v>
      </c>
      <c r="AW88" s="72">
        <f xml:space="preserve"> IF(M65-D88&gt;17.9,C88+2,C88+1)</f>
        <v>6</v>
      </c>
      <c r="AX88" s="6">
        <f t="shared" si="141"/>
        <v>1</v>
      </c>
      <c r="AY88" s="6">
        <f t="shared" si="142"/>
        <v>1</v>
      </c>
      <c r="AZ88" s="46">
        <f t="shared" si="143"/>
        <v>1</v>
      </c>
      <c r="BA88" s="6">
        <f xml:space="preserve"> IF( N65-D88&lt;0,-1,0)</f>
        <v>0</v>
      </c>
      <c r="BB88" s="72">
        <f xml:space="preserve"> IF(N65-D88&gt;17.9,C88+2,C88+1)</f>
        <v>6</v>
      </c>
      <c r="BC88" s="6">
        <f t="shared" si="144"/>
        <v>3</v>
      </c>
      <c r="BD88" s="6">
        <f t="shared" si="145"/>
        <v>3</v>
      </c>
      <c r="BE88" s="46">
        <f t="shared" si="146"/>
        <v>3</v>
      </c>
      <c r="BF88" s="6">
        <f xml:space="preserve"> IF( O65-D88&lt;0,-1,0)</f>
        <v>0</v>
      </c>
      <c r="BG88" s="72">
        <f xml:space="preserve"> IF(O65-D88&gt;17.9,C88+2,C88+1)</f>
        <v>5</v>
      </c>
      <c r="BH88" s="6">
        <f t="shared" si="147"/>
        <v>2</v>
      </c>
      <c r="BI88" s="6">
        <f t="shared" si="148"/>
        <v>2</v>
      </c>
      <c r="BJ88" s="46">
        <f t="shared" si="149"/>
        <v>2</v>
      </c>
    </row>
    <row r="89" spans="2:62" x14ac:dyDescent="0.25">
      <c r="B89" s="29">
        <v>18</v>
      </c>
      <c r="C89" s="29">
        <f>'DAY 2 INPUT'!C24</f>
        <v>4</v>
      </c>
      <c r="D89" s="29">
        <f>'DAY 2 INPUT'!D24</f>
        <v>10</v>
      </c>
      <c r="E89" s="2"/>
      <c r="F89" s="99">
        <f>'DAY 2 INPUT'!N24</f>
        <v>5</v>
      </c>
      <c r="G89" s="99">
        <f>'DAY 2 INPUT'!O24</f>
        <v>9</v>
      </c>
      <c r="H89" s="99">
        <f>'DAY 2 INPUT'!P24</f>
        <v>8</v>
      </c>
      <c r="I89" s="99">
        <f>'DAY 2 INPUT'!Q24</f>
        <v>5</v>
      </c>
      <c r="J89" s="2"/>
      <c r="K89" s="31">
        <f t="shared" si="126"/>
        <v>5</v>
      </c>
      <c r="L89" s="31"/>
      <c r="M89" s="31">
        <f t="shared" si="127"/>
        <v>6</v>
      </c>
      <c r="N89" s="31">
        <f t="shared" si="128"/>
        <v>6</v>
      </c>
      <c r="O89" s="31">
        <f t="shared" si="129"/>
        <v>5</v>
      </c>
      <c r="P89" s="9"/>
      <c r="Q89" s="33">
        <f>IF(K65=D89,1,0)</f>
        <v>0</v>
      </c>
      <c r="R89" s="33">
        <f>IF(K65&gt;D89,1,0)</f>
        <v>1</v>
      </c>
      <c r="S89" s="33">
        <f>IF(K65&gt;D89+17.9,1,0)</f>
        <v>0</v>
      </c>
      <c r="T89" s="33"/>
      <c r="U89" s="33">
        <f t="shared" si="130"/>
        <v>5</v>
      </c>
      <c r="V89" s="159">
        <f t="shared" si="131"/>
        <v>4</v>
      </c>
      <c r="W89" s="33">
        <f>IF(M65=D89,1,0)</f>
        <v>0</v>
      </c>
      <c r="X89" s="33">
        <f>IF(M65&gt;D89,1,0)</f>
        <v>1</v>
      </c>
      <c r="Y89" s="33">
        <f>IF(M65&gt;D89+17.9,1,0)</f>
        <v>1</v>
      </c>
      <c r="Z89" s="33">
        <f t="shared" si="132"/>
        <v>6</v>
      </c>
      <c r="AA89" s="159">
        <f t="shared" si="133"/>
        <v>7</v>
      </c>
      <c r="AB89" s="33">
        <f>IF(N65=D89,1,0)</f>
        <v>0</v>
      </c>
      <c r="AC89" s="33">
        <f>IF(N65&gt;D89,1,0)</f>
        <v>1</v>
      </c>
      <c r="AD89" s="33">
        <f>IF(N65&gt;D89+17.9,1,0)</f>
        <v>1</v>
      </c>
      <c r="AE89" s="33">
        <f t="shared" si="134"/>
        <v>6</v>
      </c>
      <c r="AF89" s="159">
        <f t="shared" si="135"/>
        <v>6</v>
      </c>
      <c r="AG89" s="33">
        <f>IF(O65=D89,1,0)</f>
        <v>1</v>
      </c>
      <c r="AH89" s="33">
        <f>IF(O65&gt;D89,1,0)</f>
        <v>0</v>
      </c>
      <c r="AI89" s="33">
        <f>IF(O65&gt;D89+17.9,1,0)</f>
        <v>0</v>
      </c>
      <c r="AJ89" s="33"/>
      <c r="AK89" s="33">
        <f t="shared" si="136"/>
        <v>5</v>
      </c>
      <c r="AL89" s="159">
        <f t="shared" si="137"/>
        <v>4</v>
      </c>
      <c r="AM89" s="2"/>
      <c r="AN89" s="2"/>
      <c r="AO89" s="31">
        <f xml:space="preserve"> IF( K65-D89&lt;0,-1,0)</f>
        <v>0</v>
      </c>
      <c r="AP89" s="31">
        <f xml:space="preserve"> IF(K65-D89&gt;17.9,C89+2,C89+1)</f>
        <v>5</v>
      </c>
      <c r="AQ89" s="31">
        <f t="shared" si="138"/>
        <v>2</v>
      </c>
      <c r="AR89" s="31"/>
      <c r="AS89" s="31"/>
      <c r="AT89" s="31">
        <f t="shared" si="139"/>
        <v>2</v>
      </c>
      <c r="AU89" s="46">
        <f t="shared" si="140"/>
        <v>2</v>
      </c>
      <c r="AV89" s="31">
        <f xml:space="preserve"> IF( M65-D89&lt;0,-1,0)</f>
        <v>0</v>
      </c>
      <c r="AW89" s="31">
        <f xml:space="preserve"> IF(M65-D89&gt;17.9,C89+2,C89+1)</f>
        <v>6</v>
      </c>
      <c r="AX89" s="31">
        <f t="shared" si="141"/>
        <v>-1</v>
      </c>
      <c r="AY89" s="6">
        <f t="shared" si="142"/>
        <v>0</v>
      </c>
      <c r="AZ89" s="46">
        <f t="shared" si="143"/>
        <v>0</v>
      </c>
      <c r="BA89" s="31">
        <f xml:space="preserve"> IF( N65-D89&lt;0,-1,0)</f>
        <v>0</v>
      </c>
      <c r="BB89" s="31">
        <f xml:space="preserve"> IF(N65-D89&gt;17.9,C89+2,C89+1)</f>
        <v>6</v>
      </c>
      <c r="BC89" s="31">
        <f t="shared" si="144"/>
        <v>0</v>
      </c>
      <c r="BD89" s="31">
        <f t="shared" si="145"/>
        <v>0</v>
      </c>
      <c r="BE89" s="46">
        <f t="shared" si="146"/>
        <v>0</v>
      </c>
      <c r="BF89" s="31">
        <f xml:space="preserve"> IF( O65-D89&lt;0,-1,0)</f>
        <v>0</v>
      </c>
      <c r="BG89" s="31">
        <f xml:space="preserve"> IF(O65-D89&gt;17.9,C89+2,C89+1)</f>
        <v>5</v>
      </c>
      <c r="BH89" s="31">
        <f t="shared" si="147"/>
        <v>2</v>
      </c>
      <c r="BI89" s="31">
        <f t="shared" si="148"/>
        <v>2</v>
      </c>
      <c r="BJ89" s="46">
        <f t="shared" si="149"/>
        <v>2</v>
      </c>
    </row>
    <row r="90" spans="2:62" x14ac:dyDescent="0.25">
      <c r="B90" s="4" t="s">
        <v>2</v>
      </c>
      <c r="C90" s="118">
        <f>'DAY 2 INPUT'!C25</f>
        <v>36</v>
      </c>
      <c r="D90" s="4"/>
      <c r="E90" s="2"/>
      <c r="F90" s="6">
        <f>SUM(F81:F89)</f>
        <v>52</v>
      </c>
      <c r="G90" s="6">
        <f>SUM(G81:G89)</f>
        <v>60</v>
      </c>
      <c r="H90" s="6">
        <f>SUM(H81:H89)</f>
        <v>58</v>
      </c>
      <c r="I90" s="6">
        <f>SUM(I81:I89)</f>
        <v>42</v>
      </c>
      <c r="J90" s="2"/>
      <c r="K90" s="6">
        <f>SUM(K81:K89)</f>
        <v>48</v>
      </c>
      <c r="L90" s="6"/>
      <c r="M90" s="6">
        <f>SUM(M81:M89)</f>
        <v>51</v>
      </c>
      <c r="N90" s="6">
        <f>SUM(N81:N89)</f>
        <v>51</v>
      </c>
      <c r="O90" s="6">
        <f>SUM(O81:O89)</f>
        <v>42</v>
      </c>
      <c r="P90" s="9"/>
      <c r="Q90" s="3" t="s">
        <v>8</v>
      </c>
      <c r="R90" s="3"/>
      <c r="S90" s="3"/>
      <c r="T90" s="3"/>
      <c r="U90" s="3" t="s">
        <v>8</v>
      </c>
      <c r="V90" s="15">
        <f>SUM(V81:V89)</f>
        <v>42</v>
      </c>
      <c r="W90" s="3" t="s">
        <v>8</v>
      </c>
      <c r="X90" s="3"/>
      <c r="Y90" s="3"/>
      <c r="Z90" s="3" t="s">
        <v>8</v>
      </c>
      <c r="AA90" s="15">
        <f>SUM(AA81:AA89)</f>
        <v>46</v>
      </c>
      <c r="AB90" s="3" t="s">
        <v>8</v>
      </c>
      <c r="AC90" s="3"/>
      <c r="AD90" s="3"/>
      <c r="AE90" s="3" t="s">
        <v>8</v>
      </c>
      <c r="AF90" s="15">
        <f>SUM(AF81:AF89)</f>
        <v>44</v>
      </c>
      <c r="AG90" s="3" t="s">
        <v>8</v>
      </c>
      <c r="AH90" s="3"/>
      <c r="AI90" s="3"/>
      <c r="AJ90" s="3"/>
      <c r="AK90" s="3" t="s">
        <v>8</v>
      </c>
      <c r="AL90" s="15">
        <f>SUM(AL81:AL89)</f>
        <v>37</v>
      </c>
      <c r="AM90" s="2"/>
      <c r="AN90" s="2"/>
      <c r="AO90" s="1"/>
      <c r="AP90" s="6" t="s">
        <v>8</v>
      </c>
      <c r="AQ90" s="1" t="s">
        <v>8</v>
      </c>
      <c r="AR90" s="1"/>
      <c r="AS90" s="1"/>
      <c r="AT90" s="6">
        <f>SUM(AT81:AT89)</f>
        <v>13</v>
      </c>
      <c r="AU90" s="48">
        <f>SUM(AU81:AU89)</f>
        <v>13</v>
      </c>
      <c r="AV90" s="1"/>
      <c r="AW90" s="6" t="s">
        <v>8</v>
      </c>
      <c r="AX90" s="1" t="s">
        <v>8</v>
      </c>
      <c r="AY90" s="6">
        <f>SUM(AY81:AY89)</f>
        <v>10</v>
      </c>
      <c r="AZ90" s="48">
        <f>SUM(AZ81:AZ89)</f>
        <v>10</v>
      </c>
      <c r="BA90" s="6"/>
      <c r="BB90" s="6" t="s">
        <v>8</v>
      </c>
      <c r="BC90" s="6" t="s">
        <v>8</v>
      </c>
      <c r="BD90" s="6">
        <f>SUM(BD81:BD89)</f>
        <v>11</v>
      </c>
      <c r="BE90" s="48">
        <f>SUM(BE81:BE89)</f>
        <v>11</v>
      </c>
      <c r="BF90" s="1"/>
      <c r="BG90" s="6" t="s">
        <v>8</v>
      </c>
      <c r="BH90" s="1" t="s">
        <v>8</v>
      </c>
      <c r="BI90" s="6">
        <f>SUM(BI81:BI89)</f>
        <v>17</v>
      </c>
      <c r="BJ90" s="48">
        <f>SUM(BJ81:BJ89)</f>
        <v>17</v>
      </c>
    </row>
    <row r="91" spans="2:62" x14ac:dyDescent="0.25">
      <c r="B91" s="29" t="s">
        <v>1</v>
      </c>
      <c r="C91" s="29">
        <f>C80</f>
        <v>35</v>
      </c>
      <c r="D91" s="29"/>
      <c r="E91" s="2"/>
      <c r="F91" s="31">
        <f>F80</f>
        <v>43</v>
      </c>
      <c r="G91" s="31">
        <f>G80</f>
        <v>68</v>
      </c>
      <c r="H91" s="31">
        <f>H80</f>
        <v>64</v>
      </c>
      <c r="I91" s="31">
        <f>I80</f>
        <v>41</v>
      </c>
      <c r="J91" s="2"/>
      <c r="K91" s="31">
        <f>K80</f>
        <v>42</v>
      </c>
      <c r="L91" s="31"/>
      <c r="M91" s="31">
        <f>M80</f>
        <v>53</v>
      </c>
      <c r="N91" s="31">
        <f>N80</f>
        <v>53</v>
      </c>
      <c r="O91" s="31">
        <f>O80</f>
        <v>40</v>
      </c>
      <c r="P91" s="9"/>
      <c r="Q91" s="3" t="s">
        <v>8</v>
      </c>
      <c r="R91" s="3"/>
      <c r="S91" s="3"/>
      <c r="T91" s="3"/>
      <c r="U91" s="3" t="s">
        <v>8</v>
      </c>
      <c r="V91" s="15">
        <f>V80</f>
        <v>33</v>
      </c>
      <c r="W91" s="3" t="s">
        <v>8</v>
      </c>
      <c r="X91" s="3"/>
      <c r="Y91" s="3"/>
      <c r="Z91" s="3" t="s">
        <v>8</v>
      </c>
      <c r="AA91" s="15">
        <f>AA80</f>
        <v>54</v>
      </c>
      <c r="AB91" s="3" t="s">
        <v>8</v>
      </c>
      <c r="AC91" s="3"/>
      <c r="AD91" s="3"/>
      <c r="AE91" s="3" t="s">
        <v>8</v>
      </c>
      <c r="AF91" s="159">
        <f>AF80</f>
        <v>50</v>
      </c>
      <c r="AG91" s="33" t="s">
        <v>8</v>
      </c>
      <c r="AH91" s="33"/>
      <c r="AI91" s="33"/>
      <c r="AJ91" s="33"/>
      <c r="AK91" s="33" t="s">
        <v>8</v>
      </c>
      <c r="AL91" s="159">
        <f>AL80</f>
        <v>36</v>
      </c>
      <c r="AM91" s="2"/>
      <c r="AN91" s="2"/>
      <c r="AO91" s="33"/>
      <c r="AP91" s="32"/>
      <c r="AQ91" s="32"/>
      <c r="AR91" s="32"/>
      <c r="AS91" s="32"/>
      <c r="AT91" s="31">
        <f>AT80</f>
        <v>20</v>
      </c>
      <c r="AU91" s="49">
        <f>AU80</f>
        <v>20</v>
      </c>
      <c r="AV91" s="33"/>
      <c r="AW91" s="32"/>
      <c r="AX91" s="32"/>
      <c r="AY91" s="31">
        <f>AY80</f>
        <v>4</v>
      </c>
      <c r="AZ91" s="49">
        <f>AZ80</f>
        <v>4</v>
      </c>
      <c r="BA91" s="31"/>
      <c r="BB91" s="31"/>
      <c r="BC91" s="31"/>
      <c r="BD91" s="31">
        <f>BD80</f>
        <v>6</v>
      </c>
      <c r="BE91" s="49">
        <f>BE80</f>
        <v>6</v>
      </c>
      <c r="BF91" s="33"/>
      <c r="BG91" s="32"/>
      <c r="BH91" s="32"/>
      <c r="BI91" s="31">
        <f>BI80</f>
        <v>17</v>
      </c>
      <c r="BJ91" s="49">
        <f>BJ80</f>
        <v>17</v>
      </c>
    </row>
    <row r="92" spans="2:62" x14ac:dyDescent="0.25">
      <c r="B92" s="4" t="s">
        <v>3</v>
      </c>
      <c r="C92" s="4">
        <f>SUM(C90+C91)</f>
        <v>71</v>
      </c>
      <c r="D92" s="4"/>
      <c r="E92" s="13"/>
      <c r="F92" s="6">
        <f>SUM(F90+F91)</f>
        <v>95</v>
      </c>
      <c r="G92" s="6">
        <f>SUM(G90+G91)</f>
        <v>128</v>
      </c>
      <c r="H92" s="6">
        <f>SUM(H90+H91)</f>
        <v>122</v>
      </c>
      <c r="I92" s="6">
        <f>SUM(I90+I91)</f>
        <v>83</v>
      </c>
      <c r="J92" s="13"/>
      <c r="K92" s="6">
        <f>SUM(K90+K91)</f>
        <v>90</v>
      </c>
      <c r="L92" s="6"/>
      <c r="M92" s="6">
        <f>SUM(M90+M91)</f>
        <v>104</v>
      </c>
      <c r="N92" s="6">
        <f>SUM(N90+N91)</f>
        <v>104</v>
      </c>
      <c r="O92" s="6">
        <f>SUM(O90+O91)</f>
        <v>82</v>
      </c>
      <c r="P92" s="21"/>
      <c r="Q92" s="3" t="s">
        <v>8</v>
      </c>
      <c r="R92" s="3"/>
      <c r="S92" s="3"/>
      <c r="T92" s="3"/>
      <c r="U92" s="3" t="s">
        <v>8</v>
      </c>
      <c r="V92" s="15">
        <f>V90+V91</f>
        <v>75</v>
      </c>
      <c r="W92" s="3" t="s">
        <v>8</v>
      </c>
      <c r="X92" s="3"/>
      <c r="Y92" s="3"/>
      <c r="Z92" s="3" t="s">
        <v>8</v>
      </c>
      <c r="AA92" s="15">
        <f>AA90+AA91</f>
        <v>100</v>
      </c>
      <c r="AB92" s="3" t="s">
        <v>8</v>
      </c>
      <c r="AC92" s="3"/>
      <c r="AD92" s="3"/>
      <c r="AE92" s="3" t="s">
        <v>8</v>
      </c>
      <c r="AF92" s="15">
        <f>AF90+AF91</f>
        <v>94</v>
      </c>
      <c r="AG92" s="3" t="s">
        <v>8</v>
      </c>
      <c r="AH92" s="3"/>
      <c r="AI92" s="3"/>
      <c r="AJ92" s="3"/>
      <c r="AK92" s="3" t="s">
        <v>8</v>
      </c>
      <c r="AL92" s="15">
        <f>AL90+AL91</f>
        <v>73</v>
      </c>
      <c r="AM92" s="2"/>
      <c r="AN92" s="2"/>
      <c r="AO92" s="3"/>
      <c r="AP92" s="1"/>
      <c r="AQ92" s="1"/>
      <c r="AR92" s="1"/>
      <c r="AS92" s="1"/>
      <c r="AT92" s="6">
        <f>SUM(AT90+AT91)</f>
        <v>33</v>
      </c>
      <c r="AU92" s="48">
        <f>SUM(AU90+AU91)</f>
        <v>33</v>
      </c>
      <c r="AV92" s="3"/>
      <c r="AW92" s="1"/>
      <c r="AX92" s="1"/>
      <c r="AY92" s="6">
        <f>SUM(AY90+AY91)</f>
        <v>14</v>
      </c>
      <c r="AZ92" s="48">
        <f>SUM(AZ90+AZ91)</f>
        <v>14</v>
      </c>
      <c r="BA92" s="6"/>
      <c r="BB92" s="6"/>
      <c r="BC92" s="6"/>
      <c r="BD92" s="6">
        <f>SUM(BD90+BD91)</f>
        <v>17</v>
      </c>
      <c r="BE92" s="48">
        <f>SUM(BE90+BE91)</f>
        <v>17</v>
      </c>
      <c r="BF92" s="3"/>
      <c r="BG92" s="1"/>
      <c r="BH92" s="1"/>
      <c r="BI92" s="6">
        <f>SUM(BI90+BI91)</f>
        <v>34</v>
      </c>
      <c r="BJ92" s="48">
        <f>SUM(BJ90+BJ91)</f>
        <v>34</v>
      </c>
    </row>
    <row r="93" spans="2:62" x14ac:dyDescent="0.25">
      <c r="B93" s="26" t="s">
        <v>8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AM93" s="2"/>
      <c r="AN93" s="2"/>
      <c r="BJ93" s="258" t="s">
        <v>8</v>
      </c>
    </row>
    <row r="94" spans="2:62" x14ac:dyDescent="0.25">
      <c r="B94" s="26" t="s">
        <v>8</v>
      </c>
      <c r="C94" s="26"/>
      <c r="D94" s="26"/>
      <c r="E94" s="26"/>
      <c r="F94" s="26"/>
      <c r="G94" s="26"/>
      <c r="H94" s="26"/>
      <c r="I94" s="26"/>
      <c r="J94" s="26"/>
    </row>
    <row r="95" spans="2:62" x14ac:dyDescent="0.25">
      <c r="B95" s="26" t="s">
        <v>8</v>
      </c>
      <c r="C95" s="26"/>
      <c r="E95" s="42"/>
      <c r="F95" s="42"/>
      <c r="G95" s="42"/>
      <c r="H95" s="44"/>
      <c r="I95" s="42"/>
      <c r="J95" s="42"/>
      <c r="K95" s="325" t="str">
        <f>INFO!N3</f>
        <v>Phil</v>
      </c>
      <c r="L95" s="325"/>
      <c r="M95" s="325" t="str">
        <f>INFO!O3</f>
        <v>Alan</v>
      </c>
      <c r="N95" s="35" t="str">
        <f>INFO!P3</f>
        <v>RichM</v>
      </c>
      <c r="O95" s="35" t="str">
        <f>INFO!Q3</f>
        <v>Sanj</v>
      </c>
      <c r="P95" s="7"/>
      <c r="Q95" s="42" t="s">
        <v>13</v>
      </c>
      <c r="AO95" s="16" t="s">
        <v>8</v>
      </c>
      <c r="AP95" s="315"/>
      <c r="AQ95" s="26" t="s">
        <v>11</v>
      </c>
      <c r="AR95" s="26"/>
      <c r="AS95" s="26"/>
      <c r="AT95" s="26"/>
      <c r="AU95" s="26"/>
      <c r="AV95" s="26"/>
      <c r="AW95" s="26"/>
      <c r="AX95" s="26"/>
      <c r="AY95" s="26"/>
      <c r="BA95" s="325" t="str">
        <f>INFO!N3</f>
        <v>Phil</v>
      </c>
      <c r="BB95" s="325" t="str">
        <f>INFO!O3</f>
        <v>Alan</v>
      </c>
      <c r="BC95" s="35" t="str">
        <f>INFO!P3</f>
        <v>RichM</v>
      </c>
      <c r="BD95" s="35" t="str">
        <f>INFO!Q3</f>
        <v>Sanj</v>
      </c>
    </row>
    <row r="96" spans="2:62" x14ac:dyDescent="0.25">
      <c r="B96" s="26" t="s">
        <v>8</v>
      </c>
      <c r="C96" s="26"/>
      <c r="E96" s="42"/>
      <c r="F96" s="42"/>
      <c r="G96" s="42"/>
      <c r="H96" s="44"/>
      <c r="I96" s="42"/>
      <c r="J96" s="42"/>
      <c r="K96" s="116">
        <f>INFO!N4</f>
        <v>23</v>
      </c>
      <c r="L96" s="116"/>
      <c r="M96" s="116">
        <f>INFO!O4</f>
        <v>23</v>
      </c>
      <c r="N96" s="116">
        <f>INFO!P4</f>
        <v>24</v>
      </c>
      <c r="O96" s="116">
        <f>INFO!Q4</f>
        <v>24</v>
      </c>
      <c r="P96" s="7"/>
      <c r="Q96" s="42" t="s">
        <v>14</v>
      </c>
      <c r="AN96" t="s">
        <v>8</v>
      </c>
      <c r="AO96" s="315" t="s">
        <v>8</v>
      </c>
      <c r="AP96" s="315" t="s">
        <v>8</v>
      </c>
      <c r="AQ96" s="26" t="s">
        <v>12</v>
      </c>
      <c r="AR96" s="26"/>
      <c r="AS96" s="26"/>
      <c r="AT96" s="26"/>
      <c r="AU96" s="26"/>
      <c r="AV96" s="26"/>
      <c r="AW96" s="26"/>
      <c r="AX96" s="26"/>
      <c r="AY96" s="26"/>
      <c r="AZ96" s="42"/>
      <c r="BA96" s="117">
        <f>K123-C100</f>
        <v>32</v>
      </c>
      <c r="BB96" s="117">
        <f>M123-C100</f>
        <v>29</v>
      </c>
      <c r="BC96" s="117">
        <f>(N123-C100)</f>
        <v>23</v>
      </c>
      <c r="BD96" s="117">
        <f>(O123-C100)</f>
        <v>23</v>
      </c>
      <c r="BF96" t="s">
        <v>8</v>
      </c>
      <c r="BG96" s="16"/>
    </row>
    <row r="97" spans="2:62" x14ac:dyDescent="0.25">
      <c r="B97" t="s">
        <v>8</v>
      </c>
      <c r="M97" s="11" t="s">
        <v>8</v>
      </c>
      <c r="N97" s="11"/>
      <c r="AO97" t="s">
        <v>8</v>
      </c>
      <c r="AP97" t="s">
        <v>8</v>
      </c>
      <c r="BA97">
        <f>BA96-K96</f>
        <v>9</v>
      </c>
      <c r="BB97">
        <f>BB96-M96</f>
        <v>6</v>
      </c>
      <c r="BC97">
        <f>BC96-N96</f>
        <v>-1</v>
      </c>
      <c r="BD97">
        <f>BD96-O96</f>
        <v>-1</v>
      </c>
    </row>
    <row r="98" spans="2:62" x14ac:dyDescent="0.25">
      <c r="B98" t="s">
        <v>8</v>
      </c>
      <c r="AO98" s="24" t="s">
        <v>10</v>
      </c>
      <c r="AP98" s="26"/>
      <c r="AT98" s="315"/>
      <c r="AV98" s="315"/>
      <c r="AW98" s="315"/>
      <c r="AX98" s="315"/>
      <c r="AY98" s="315"/>
      <c r="AZ98" s="315"/>
      <c r="BA98" s="315"/>
      <c r="BB98" s="315"/>
      <c r="BC98" s="315"/>
      <c r="BD98" s="315"/>
      <c r="BF98" s="315"/>
      <c r="BG98" s="315"/>
      <c r="BH98" s="315"/>
      <c r="BI98" s="315"/>
    </row>
    <row r="99" spans="2:62" x14ac:dyDescent="0.25">
      <c r="B99" s="27" t="s">
        <v>4</v>
      </c>
      <c r="C99" s="28" t="s">
        <v>7</v>
      </c>
      <c r="D99" s="51"/>
      <c r="E99" s="10"/>
      <c r="F99" s="689" t="s">
        <v>6</v>
      </c>
      <c r="G99" s="690"/>
      <c r="H99" s="690"/>
      <c r="I99" s="690"/>
      <c r="J99" s="10"/>
      <c r="K99" s="17" t="s">
        <v>29</v>
      </c>
      <c r="L99" s="17"/>
      <c r="M99" s="17"/>
      <c r="N99" s="17"/>
      <c r="O99" s="17"/>
      <c r="P99" s="18"/>
      <c r="Q99" s="10"/>
      <c r="R99" s="18"/>
      <c r="S99" s="18"/>
      <c r="T99" s="18"/>
      <c r="U99" s="10"/>
      <c r="V99" s="10"/>
      <c r="W99" s="10"/>
      <c r="X99" s="18" t="s">
        <v>25</v>
      </c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2"/>
      <c r="AO99" s="691" t="s">
        <v>24</v>
      </c>
      <c r="AP99" s="691"/>
      <c r="AQ99" s="691"/>
      <c r="AR99" s="691"/>
      <c r="AS99" s="691"/>
      <c r="AT99" s="691"/>
      <c r="AU99" s="691"/>
      <c r="AV99" s="691"/>
      <c r="AW99" s="691"/>
      <c r="AX99" s="691"/>
      <c r="AY99" s="691"/>
    </row>
    <row r="100" spans="2:62" x14ac:dyDescent="0.25">
      <c r="B100" s="52">
        <f>'DAY 2 INPUT'!B4</f>
        <v>71</v>
      </c>
      <c r="C100" s="53">
        <f>'DAY 2 INPUT'!C4</f>
        <v>71</v>
      </c>
      <c r="D100" s="54" t="s">
        <v>8</v>
      </c>
      <c r="E100" s="2"/>
      <c r="F100" s="64" t="s">
        <v>8</v>
      </c>
      <c r="G100" s="13"/>
      <c r="H100" s="13"/>
      <c r="I100" s="13"/>
      <c r="J100" s="2"/>
      <c r="K100" s="9" t="s">
        <v>30</v>
      </c>
      <c r="L100" s="9"/>
      <c r="M100" s="20"/>
      <c r="N100" s="20"/>
      <c r="O100" s="20"/>
      <c r="P100" s="9"/>
      <c r="R100" s="19"/>
      <c r="S100" s="19"/>
      <c r="T100" s="19"/>
      <c r="V100" s="19" t="s">
        <v>26</v>
      </c>
      <c r="W100" s="2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56"/>
      <c r="AM100" t="s">
        <v>8</v>
      </c>
      <c r="AP100" t="s">
        <v>8</v>
      </c>
    </row>
    <row r="101" spans="2:62" x14ac:dyDescent="0.25">
      <c r="B101" s="8" t="s">
        <v>0</v>
      </c>
      <c r="C101" s="8" t="s">
        <v>4</v>
      </c>
      <c r="D101" s="60" t="s">
        <v>28</v>
      </c>
      <c r="E101" s="2"/>
      <c r="F101" s="325" t="str">
        <f>K95</f>
        <v>Phil</v>
      </c>
      <c r="G101" s="325" t="str">
        <f>M95</f>
        <v>Alan</v>
      </c>
      <c r="H101" s="35" t="str">
        <f>N95</f>
        <v>RichM</v>
      </c>
      <c r="I101" s="35" t="str">
        <f>O95</f>
        <v>Sanj</v>
      </c>
      <c r="J101" s="74"/>
      <c r="K101" s="325" t="str">
        <f>K95</f>
        <v>Phil</v>
      </c>
      <c r="L101" s="325"/>
      <c r="M101" s="325" t="str">
        <f>M95</f>
        <v>Alan</v>
      </c>
      <c r="N101" s="35" t="str">
        <f>N95</f>
        <v>RichM</v>
      </c>
      <c r="O101" s="35" t="str">
        <f>O95</f>
        <v>Sanj</v>
      </c>
      <c r="P101" s="154"/>
      <c r="Q101" s="692" t="str">
        <f>K95</f>
        <v>Phil</v>
      </c>
      <c r="R101" s="693"/>
      <c r="S101" s="693"/>
      <c r="T101" s="693"/>
      <c r="U101" s="693"/>
      <c r="V101" s="59" t="s">
        <v>8</v>
      </c>
      <c r="W101" s="3" t="str">
        <f>M95</f>
        <v>Alan</v>
      </c>
      <c r="X101" s="58"/>
      <c r="Y101" s="58"/>
      <c r="Z101" s="58"/>
      <c r="AA101" s="59"/>
      <c r="AB101" s="57" t="str">
        <f>N95</f>
        <v>RichM</v>
      </c>
      <c r="AC101" s="58"/>
      <c r="AD101" s="58"/>
      <c r="AE101" s="58"/>
      <c r="AF101" s="59"/>
      <c r="AG101" s="57" t="str">
        <f>O95</f>
        <v>Sanj</v>
      </c>
      <c r="AH101" s="58"/>
      <c r="AI101" s="58" t="s">
        <v>8</v>
      </c>
      <c r="AJ101" s="58"/>
      <c r="AK101" s="58"/>
      <c r="AL101" s="59"/>
      <c r="AM101" t="s">
        <v>8</v>
      </c>
      <c r="AO101" s="331" t="str">
        <f>K95</f>
        <v>Phil</v>
      </c>
      <c r="AP101" s="332"/>
      <c r="AQ101" s="332"/>
      <c r="AR101" s="332"/>
      <c r="AS101" s="332"/>
      <c r="AT101" s="333"/>
      <c r="AU101" s="126"/>
      <c r="AV101" s="331" t="str">
        <f>M95</f>
        <v>Alan</v>
      </c>
      <c r="AW101" s="332"/>
      <c r="AX101" s="332"/>
      <c r="AY101" s="333"/>
      <c r="AZ101" s="74"/>
      <c r="BA101" s="419" t="str">
        <f>N95</f>
        <v>RichM</v>
      </c>
      <c r="BB101" s="38"/>
      <c r="BC101" s="38"/>
      <c r="BD101" s="39"/>
      <c r="BE101" s="131"/>
      <c r="BF101" s="419" t="str">
        <f>O95</f>
        <v>Sanj</v>
      </c>
      <c r="BG101" s="38"/>
      <c r="BH101" s="38"/>
      <c r="BI101" s="39"/>
    </row>
    <row r="102" spans="2:62" x14ac:dyDescent="0.25">
      <c r="B102" s="29">
        <v>1</v>
      </c>
      <c r="C102" s="289">
        <f>'DAY 2 INPUT'!C6</f>
        <v>4</v>
      </c>
      <c r="D102" s="289">
        <f>'DAY 2 INPUT'!D6</f>
        <v>11</v>
      </c>
      <c r="E102" s="2"/>
      <c r="F102" s="99">
        <f>'DAY 2 INPUT'!R6</f>
        <v>8</v>
      </c>
      <c r="G102" s="99">
        <f>'DAY 2 INPUT'!S6</f>
        <v>7</v>
      </c>
      <c r="H102" s="99">
        <f>'DAY 2 INPUT'!T6</f>
        <v>8</v>
      </c>
      <c r="I102" s="99">
        <f>'DAY 2 INPUT'!U6</f>
        <v>5</v>
      </c>
      <c r="J102" s="2"/>
      <c r="K102" s="31">
        <f t="shared" ref="K102:K110" si="150">IF(F102-C102 &gt;2,C102+2,F102)</f>
        <v>6</v>
      </c>
      <c r="L102" s="31"/>
      <c r="M102" s="31">
        <f t="shared" ref="M102:M110" si="151">IF(G102-C102 &gt;2,C102+2,G102)</f>
        <v>6</v>
      </c>
      <c r="N102" s="31">
        <f t="shared" ref="N102:N110" si="152">IF(H102-C102 &gt;2,C102+2,H102)</f>
        <v>6</v>
      </c>
      <c r="O102" s="31">
        <f t="shared" ref="O102:O110" si="153">IF(I102-C102 &gt;2,C102+2,I102)</f>
        <v>5</v>
      </c>
      <c r="P102" s="9"/>
      <c r="Q102" s="33">
        <f>IF(K96=D102,1,0)</f>
        <v>0</v>
      </c>
      <c r="R102" s="33">
        <f>IF(K96&gt;D102,1,0)</f>
        <v>1</v>
      </c>
      <c r="S102" s="33">
        <f>IF(K96&gt;D102+17.9,1,0)</f>
        <v>0</v>
      </c>
      <c r="T102" s="33"/>
      <c r="U102" s="33">
        <f t="shared" ref="U102:U110" si="154">SUM(Q102:S102)+C102</f>
        <v>5</v>
      </c>
      <c r="V102" s="159">
        <f t="shared" ref="V102:V110" si="155">(F102-U102)+C102</f>
        <v>7</v>
      </c>
      <c r="W102" s="33">
        <f>IF(M96=D102,1,0)</f>
        <v>0</v>
      </c>
      <c r="X102" s="33">
        <f>IF(M96&gt;D102,1,0)</f>
        <v>1</v>
      </c>
      <c r="Y102" s="33">
        <f>IF(M96&gt;D102+17.9,1,0)</f>
        <v>0</v>
      </c>
      <c r="Z102" s="33">
        <f t="shared" ref="Z102:Z110" si="156">SUM(W102:Y102)+C102</f>
        <v>5</v>
      </c>
      <c r="AA102" s="159">
        <f t="shared" ref="AA102:AA110" si="157">(G102-Z102)+C102</f>
        <v>6</v>
      </c>
      <c r="AB102" s="33">
        <f>IF(N96=D102,1,0)</f>
        <v>0</v>
      </c>
      <c r="AC102" s="33">
        <f>IF(N96&gt;D102,1,0)</f>
        <v>1</v>
      </c>
      <c r="AD102" s="33">
        <f>IF(N96&gt;D102+17.9,1,0)</f>
        <v>0</v>
      </c>
      <c r="AE102" s="33">
        <f t="shared" ref="AE102:AE110" si="158">SUM(AB102:AD102)+C102</f>
        <v>5</v>
      </c>
      <c r="AF102" s="159">
        <f t="shared" ref="AF102:AF110" si="159">(H102-AE102)+C102</f>
        <v>7</v>
      </c>
      <c r="AG102" s="33">
        <f>IF(O96=D102,1,0)</f>
        <v>0</v>
      </c>
      <c r="AH102" s="33">
        <f>IF(O96&gt;D102,1,0)</f>
        <v>1</v>
      </c>
      <c r="AI102" s="33">
        <f>IF(O96&gt;D102+17.9,1,0)</f>
        <v>0</v>
      </c>
      <c r="AJ102" s="33"/>
      <c r="AK102" s="33">
        <f t="shared" ref="AK102:AK110" si="160">SUM(AG102:AI102)+C102</f>
        <v>5</v>
      </c>
      <c r="AL102" s="159">
        <f t="shared" ref="AL102:AL110" si="161">(I102-AK102)+C102</f>
        <v>4</v>
      </c>
      <c r="AM102" s="2"/>
      <c r="AN102" s="2"/>
      <c r="AO102" s="31">
        <f xml:space="preserve"> IF( K96-D102&lt;0,-1,0)</f>
        <v>0</v>
      </c>
      <c r="AP102" s="31">
        <f xml:space="preserve"> IF(K96-D102&gt;17.9,C102+2,C102+1)</f>
        <v>5</v>
      </c>
      <c r="AQ102" s="31">
        <f t="shared" ref="AQ102:AQ110" si="162">(AP102+2)-F102</f>
        <v>-1</v>
      </c>
      <c r="AR102" s="31"/>
      <c r="AS102" s="31"/>
      <c r="AT102" s="31">
        <f t="shared" ref="AT102:AT110" si="163" xml:space="preserve"> IF(AQ102&lt;0, 0, AQ102+AO102)</f>
        <v>0</v>
      </c>
      <c r="AU102" s="46">
        <f t="shared" ref="AU102:AU110" si="164">IF(AT102&lt;0,0,AT102)</f>
        <v>0</v>
      </c>
      <c r="AV102" s="31">
        <f xml:space="preserve"> IF( M96-D102&lt;0,-1,0)</f>
        <v>0</v>
      </c>
      <c r="AW102" s="31">
        <f xml:space="preserve"> IF(M96-D102&gt;17.9,C102+2,C102+1)</f>
        <v>5</v>
      </c>
      <c r="AX102" s="31">
        <f t="shared" ref="AX102:AX110" si="165">(AW102+2)-G102</f>
        <v>0</v>
      </c>
      <c r="AY102" s="31">
        <f t="shared" ref="AY102:AY110" si="166" xml:space="preserve"> IF(AX102&lt;0, 0, AX102+AV102)</f>
        <v>0</v>
      </c>
      <c r="AZ102" s="46">
        <f t="shared" ref="AZ102:AZ110" si="167">IF(AY102&lt;0,0,AY102)</f>
        <v>0</v>
      </c>
      <c r="BA102" s="31">
        <f xml:space="preserve"> IF( N96-D102&lt;0,-1,0)</f>
        <v>0</v>
      </c>
      <c r="BB102" s="31">
        <f xml:space="preserve"> IF(N96-D102&gt;17.9,C102+2,C102+1)</f>
        <v>5</v>
      </c>
      <c r="BC102" s="31">
        <f t="shared" ref="BC102:BC110" si="168">(BB102+2)-H102</f>
        <v>-1</v>
      </c>
      <c r="BD102" s="31">
        <f t="shared" ref="BD102:BD110" si="169">IF(BC102&lt;0,0,BC102+BA102)</f>
        <v>0</v>
      </c>
      <c r="BE102" s="46">
        <f t="shared" ref="BE102:BE110" si="170">IF(BD102&lt;0,0,BD102)</f>
        <v>0</v>
      </c>
      <c r="BF102" s="31">
        <f xml:space="preserve"> IF( O96-D102&lt;0,-1,0)</f>
        <v>0</v>
      </c>
      <c r="BG102" s="31">
        <f xml:space="preserve"> IF(O96-D102&gt;17.9,C102+2,C102+1)</f>
        <v>5</v>
      </c>
      <c r="BH102" s="31">
        <f t="shared" ref="BH102:BH110" si="171">(BG102+2)-I102</f>
        <v>2</v>
      </c>
      <c r="BI102" s="31">
        <f t="shared" ref="BI102:BI110" si="172" xml:space="preserve"> IF(BH102&lt;0, 0, BH102+BF102)</f>
        <v>2</v>
      </c>
      <c r="BJ102" s="46">
        <f t="shared" ref="BJ102:BJ110" si="173">IF(BI102&lt;0,0,BI102)</f>
        <v>2</v>
      </c>
    </row>
    <row r="103" spans="2:62" x14ac:dyDescent="0.25">
      <c r="B103" s="4">
        <v>2</v>
      </c>
      <c r="C103" s="289">
        <f>'DAY 2 INPUT'!C7</f>
        <v>5</v>
      </c>
      <c r="D103" s="289">
        <f>'DAY 2 INPUT'!D7</f>
        <v>7</v>
      </c>
      <c r="E103" s="74"/>
      <c r="F103" s="99">
        <f>'DAY 2 INPUT'!R7</f>
        <v>8</v>
      </c>
      <c r="G103" s="99">
        <f>'DAY 2 INPUT'!S7</f>
        <v>7</v>
      </c>
      <c r="H103" s="99">
        <f>'DAY 2 INPUT'!T7</f>
        <v>6</v>
      </c>
      <c r="I103" s="99">
        <f>'DAY 2 INPUT'!U7</f>
        <v>6</v>
      </c>
      <c r="J103" s="2"/>
      <c r="K103" s="6">
        <f t="shared" si="150"/>
        <v>7</v>
      </c>
      <c r="L103" s="6"/>
      <c r="M103" s="6">
        <f t="shared" si="151"/>
        <v>7</v>
      </c>
      <c r="N103" s="6">
        <f t="shared" si="152"/>
        <v>6</v>
      </c>
      <c r="O103" s="6">
        <f t="shared" si="153"/>
        <v>6</v>
      </c>
      <c r="P103" s="9"/>
      <c r="Q103" s="3">
        <f>IF(K96=D103,1,0)</f>
        <v>0</v>
      </c>
      <c r="R103" s="3">
        <f>IF(K96&gt;D103,1,0)</f>
        <v>1</v>
      </c>
      <c r="S103" s="155">
        <f>IF(K96&gt;D103+17.9,1,0)</f>
        <v>0</v>
      </c>
      <c r="T103" s="3"/>
      <c r="U103" s="3">
        <f t="shared" si="154"/>
        <v>6</v>
      </c>
      <c r="V103" s="15">
        <f t="shared" si="155"/>
        <v>7</v>
      </c>
      <c r="W103" s="3">
        <f>IF(M96=D103,1,0)</f>
        <v>0</v>
      </c>
      <c r="X103" s="3">
        <f>IF(M96&gt;D103,1,0)</f>
        <v>1</v>
      </c>
      <c r="Y103" s="155">
        <f>IF(M96&gt;D103+17.9,1,0)</f>
        <v>0</v>
      </c>
      <c r="Z103" s="3">
        <f t="shared" si="156"/>
        <v>6</v>
      </c>
      <c r="AA103" s="15">
        <f t="shared" si="157"/>
        <v>6</v>
      </c>
      <c r="AB103" s="3">
        <f>IF(N96=D103,1,0)</f>
        <v>0</v>
      </c>
      <c r="AC103" s="3">
        <f>IF(N96&gt;D103,1,0)</f>
        <v>1</v>
      </c>
      <c r="AD103" s="155">
        <f>IF(N96&gt;D103+17.9,1,0)</f>
        <v>0</v>
      </c>
      <c r="AE103" s="3">
        <f t="shared" si="158"/>
        <v>6</v>
      </c>
      <c r="AF103" s="15">
        <f t="shared" si="159"/>
        <v>5</v>
      </c>
      <c r="AG103" s="3">
        <f>IF(O96=D103,1,0)</f>
        <v>0</v>
      </c>
      <c r="AH103" s="3">
        <f>IF(O96&gt;D103,1,0)</f>
        <v>1</v>
      </c>
      <c r="AI103" s="155">
        <f>IF(O96&gt;D103+17.9,1,0)</f>
        <v>0</v>
      </c>
      <c r="AJ103" s="3"/>
      <c r="AK103" s="3">
        <f t="shared" si="160"/>
        <v>6</v>
      </c>
      <c r="AL103" s="15">
        <f t="shared" si="161"/>
        <v>5</v>
      </c>
      <c r="AM103" s="25" t="s">
        <v>8</v>
      </c>
      <c r="AN103" s="25"/>
      <c r="AO103" s="6">
        <f xml:space="preserve"> IF( K96-D103&lt;0,-1,0)</f>
        <v>0</v>
      </c>
      <c r="AP103" s="72">
        <f xml:space="preserve"> IF(K96-D103&gt;17.9,C103+2,C103+1)</f>
        <v>6</v>
      </c>
      <c r="AQ103" s="6">
        <f t="shared" si="162"/>
        <v>0</v>
      </c>
      <c r="AR103" s="6"/>
      <c r="AS103" s="6"/>
      <c r="AT103" s="72">
        <f t="shared" si="163"/>
        <v>0</v>
      </c>
      <c r="AU103" s="46">
        <f t="shared" si="164"/>
        <v>0</v>
      </c>
      <c r="AV103" s="6">
        <f xml:space="preserve"> IF( M96-D103&lt;0,-1,0)</f>
        <v>0</v>
      </c>
      <c r="AW103" s="72">
        <f xml:space="preserve"> IF(M96-D103&gt;17.9,C103+2,C103+1)</f>
        <v>6</v>
      </c>
      <c r="AX103" s="6">
        <f t="shared" si="165"/>
        <v>1</v>
      </c>
      <c r="AY103" s="6">
        <f t="shared" si="166"/>
        <v>1</v>
      </c>
      <c r="AZ103" s="46">
        <f t="shared" si="167"/>
        <v>1</v>
      </c>
      <c r="BA103" s="6">
        <f xml:space="preserve"> IF( N96-D103&lt;0,-1,0)</f>
        <v>0</v>
      </c>
      <c r="BB103" s="72">
        <f xml:space="preserve"> IF(N96-D103&gt;17.9,C103+2,C103+1)</f>
        <v>6</v>
      </c>
      <c r="BC103" s="6">
        <f t="shared" si="168"/>
        <v>2</v>
      </c>
      <c r="BD103" s="6">
        <f t="shared" si="169"/>
        <v>2</v>
      </c>
      <c r="BE103" s="46">
        <f t="shared" si="170"/>
        <v>2</v>
      </c>
      <c r="BF103" s="6">
        <f xml:space="preserve"> IF( O96-D103&lt;0,-1,0)</f>
        <v>0</v>
      </c>
      <c r="BG103" s="72">
        <f xml:space="preserve"> IF(O96-D103&gt;17.9,C103+2,C103+1)</f>
        <v>6</v>
      </c>
      <c r="BH103" s="6">
        <f t="shared" si="171"/>
        <v>2</v>
      </c>
      <c r="BI103" s="6">
        <f t="shared" si="172"/>
        <v>2</v>
      </c>
      <c r="BJ103" s="46">
        <f t="shared" si="173"/>
        <v>2</v>
      </c>
    </row>
    <row r="104" spans="2:62" x14ac:dyDescent="0.25">
      <c r="B104" s="29">
        <v>3</v>
      </c>
      <c r="C104" s="289">
        <f>'DAY 2 INPUT'!C8</f>
        <v>4</v>
      </c>
      <c r="D104" s="289">
        <f>'DAY 2 INPUT'!D8</f>
        <v>5</v>
      </c>
      <c r="E104" s="2"/>
      <c r="F104" s="99">
        <f>'DAY 2 INPUT'!R8</f>
        <v>5</v>
      </c>
      <c r="G104" s="99">
        <f>'DAY 2 INPUT'!S8</f>
        <v>10</v>
      </c>
      <c r="H104" s="99">
        <f>'DAY 2 INPUT'!T8</f>
        <v>6</v>
      </c>
      <c r="I104" s="99">
        <f>'DAY 2 INPUT'!U8</f>
        <v>6</v>
      </c>
      <c r="J104" s="2"/>
      <c r="K104" s="31">
        <f t="shared" si="150"/>
        <v>5</v>
      </c>
      <c r="L104" s="31"/>
      <c r="M104" s="31">
        <f t="shared" si="151"/>
        <v>6</v>
      </c>
      <c r="N104" s="31">
        <f t="shared" si="152"/>
        <v>6</v>
      </c>
      <c r="O104" s="31">
        <f t="shared" si="153"/>
        <v>6</v>
      </c>
      <c r="P104" s="9"/>
      <c r="Q104" s="33">
        <f>IF(K96=D104,1,0)</f>
        <v>0</v>
      </c>
      <c r="R104" s="33">
        <f>IF(K96&gt;D104,1,0)</f>
        <v>1</v>
      </c>
      <c r="S104" s="33">
        <f>IF(K96&gt;D104+17.9,1,0)</f>
        <v>1</v>
      </c>
      <c r="T104" s="33"/>
      <c r="U104" s="33">
        <f t="shared" si="154"/>
        <v>6</v>
      </c>
      <c r="V104" s="159">
        <f t="shared" si="155"/>
        <v>3</v>
      </c>
      <c r="W104" s="33">
        <f>IF(M96=D104,1,0)</f>
        <v>0</v>
      </c>
      <c r="X104" s="33">
        <f>IF(M96&gt;D104,1,0)</f>
        <v>1</v>
      </c>
      <c r="Y104" s="33">
        <f>IF(M96&gt;D104+17.9,1,0)</f>
        <v>1</v>
      </c>
      <c r="Z104" s="33">
        <f t="shared" si="156"/>
        <v>6</v>
      </c>
      <c r="AA104" s="159">
        <f t="shared" si="157"/>
        <v>8</v>
      </c>
      <c r="AB104" s="33">
        <f>IF(N96=D104,1,0)</f>
        <v>0</v>
      </c>
      <c r="AC104" s="33">
        <f>IF(N96&gt;D104,1,0)</f>
        <v>1</v>
      </c>
      <c r="AD104" s="33">
        <f>IF(N96&gt;D104+17.9,1,0)</f>
        <v>1</v>
      </c>
      <c r="AE104" s="33">
        <f t="shared" si="158"/>
        <v>6</v>
      </c>
      <c r="AF104" s="159">
        <f t="shared" si="159"/>
        <v>4</v>
      </c>
      <c r="AG104" s="33">
        <f>IF(O96=D104,1,0)</f>
        <v>0</v>
      </c>
      <c r="AH104" s="33">
        <f>IF(O96&gt;D104,1,0)</f>
        <v>1</v>
      </c>
      <c r="AI104" s="33">
        <f>IF(O96&gt;D104+17.9,1,0)</f>
        <v>1</v>
      </c>
      <c r="AJ104" s="33"/>
      <c r="AK104" s="33">
        <f t="shared" si="160"/>
        <v>6</v>
      </c>
      <c r="AL104" s="159">
        <f t="shared" si="161"/>
        <v>4</v>
      </c>
      <c r="AM104" s="2"/>
      <c r="AN104" s="2"/>
      <c r="AO104" s="31">
        <f xml:space="preserve"> IF( K96-D104&lt;0,-1,0)</f>
        <v>0</v>
      </c>
      <c r="AP104" s="31">
        <f xml:space="preserve"> IF(K96-D104&gt;17.9,C104+2,C104+1)</f>
        <v>6</v>
      </c>
      <c r="AQ104" s="31">
        <f t="shared" si="162"/>
        <v>3</v>
      </c>
      <c r="AR104" s="31"/>
      <c r="AS104" s="31"/>
      <c r="AT104" s="31">
        <f t="shared" si="163"/>
        <v>3</v>
      </c>
      <c r="AU104" s="46">
        <f t="shared" si="164"/>
        <v>3</v>
      </c>
      <c r="AV104" s="31">
        <f xml:space="preserve"> IF( M96-D104&lt;0,-1,0)</f>
        <v>0</v>
      </c>
      <c r="AW104" s="31">
        <f xml:space="preserve"> IF(M96-D104&gt;17.9,C104+2,C104+1)</f>
        <v>6</v>
      </c>
      <c r="AX104" s="31">
        <f t="shared" si="165"/>
        <v>-2</v>
      </c>
      <c r="AY104" s="31">
        <f t="shared" si="166"/>
        <v>0</v>
      </c>
      <c r="AZ104" s="46">
        <f t="shared" si="167"/>
        <v>0</v>
      </c>
      <c r="BA104" s="31">
        <f xml:space="preserve"> IF( N96-D104&lt;0,-1,0)</f>
        <v>0</v>
      </c>
      <c r="BB104" s="31">
        <f xml:space="preserve"> IF(N96-D104&gt;17.9,C104+2,C104+1)</f>
        <v>6</v>
      </c>
      <c r="BC104" s="31">
        <f t="shared" si="168"/>
        <v>2</v>
      </c>
      <c r="BD104" s="31">
        <f t="shared" si="169"/>
        <v>2</v>
      </c>
      <c r="BE104" s="46">
        <f t="shared" si="170"/>
        <v>2</v>
      </c>
      <c r="BF104" s="31">
        <f xml:space="preserve"> IF( O96-D104&lt;0,-1,0)</f>
        <v>0</v>
      </c>
      <c r="BG104" s="31">
        <f xml:space="preserve"> IF(O96-D104&gt;17.9,C104+2,C104+1)</f>
        <v>6</v>
      </c>
      <c r="BH104" s="31">
        <f t="shared" si="171"/>
        <v>2</v>
      </c>
      <c r="BI104" s="31">
        <f t="shared" si="172"/>
        <v>2</v>
      </c>
      <c r="BJ104" s="46">
        <f t="shared" si="173"/>
        <v>2</v>
      </c>
    </row>
    <row r="105" spans="2:62" x14ac:dyDescent="0.25">
      <c r="B105" s="4">
        <v>4</v>
      </c>
      <c r="C105" s="289">
        <f>'DAY 2 INPUT'!C9</f>
        <v>3</v>
      </c>
      <c r="D105" s="289">
        <f>'DAY 2 INPUT'!D9</f>
        <v>17</v>
      </c>
      <c r="E105" s="74"/>
      <c r="F105" s="99">
        <f>'DAY 2 INPUT'!R9</f>
        <v>6</v>
      </c>
      <c r="G105" s="99">
        <f>'DAY 2 INPUT'!S9</f>
        <v>6</v>
      </c>
      <c r="H105" s="99">
        <f>'DAY 2 INPUT'!T9</f>
        <v>2</v>
      </c>
      <c r="I105" s="99">
        <f>'DAY 2 INPUT'!U9</f>
        <v>3</v>
      </c>
      <c r="J105" s="2"/>
      <c r="K105" s="6">
        <f t="shared" si="150"/>
        <v>5</v>
      </c>
      <c r="L105" s="6"/>
      <c r="M105" s="6">
        <f t="shared" si="151"/>
        <v>5</v>
      </c>
      <c r="N105" s="6">
        <f t="shared" si="152"/>
        <v>2</v>
      </c>
      <c r="O105" s="6">
        <f t="shared" si="153"/>
        <v>3</v>
      </c>
      <c r="P105" s="9"/>
      <c r="Q105" s="3">
        <f>IF(K96=D105,1,0)</f>
        <v>0</v>
      </c>
      <c r="R105" s="3">
        <f>IF(K96&gt;D105,1,0)</f>
        <v>1</v>
      </c>
      <c r="S105" s="155">
        <f>IF(K96&gt;D105+17.9,1,0)</f>
        <v>0</v>
      </c>
      <c r="T105" s="3"/>
      <c r="U105" s="3">
        <f t="shared" si="154"/>
        <v>4</v>
      </c>
      <c r="V105" s="15">
        <f t="shared" si="155"/>
        <v>5</v>
      </c>
      <c r="W105" s="3">
        <f>IF(M96=D105,1,0)</f>
        <v>0</v>
      </c>
      <c r="X105" s="3">
        <f>IF(M96&gt;D105,1,0)</f>
        <v>1</v>
      </c>
      <c r="Y105" s="155">
        <f>IF(M96&gt;D105+17.9,1,0)</f>
        <v>0</v>
      </c>
      <c r="Z105" s="3">
        <f t="shared" si="156"/>
        <v>4</v>
      </c>
      <c r="AA105" s="15">
        <f t="shared" si="157"/>
        <v>5</v>
      </c>
      <c r="AB105" s="3">
        <f>IF(N96=D105,1,0)</f>
        <v>0</v>
      </c>
      <c r="AC105" s="3">
        <f>IF(N96&gt;D105,1,0)</f>
        <v>1</v>
      </c>
      <c r="AD105" s="155">
        <f>IF(N96&gt;D105+17.9,1,0)</f>
        <v>0</v>
      </c>
      <c r="AE105" s="3">
        <f t="shared" si="158"/>
        <v>4</v>
      </c>
      <c r="AF105" s="15">
        <f t="shared" si="159"/>
        <v>1</v>
      </c>
      <c r="AG105" s="3">
        <f>IF(O96=D105,1,0)</f>
        <v>0</v>
      </c>
      <c r="AH105" s="3">
        <f>IF(O96&gt;D105,1,0)</f>
        <v>1</v>
      </c>
      <c r="AI105" s="155">
        <f>IF(O96&gt;D105+17.9,1,0)</f>
        <v>0</v>
      </c>
      <c r="AJ105" s="3"/>
      <c r="AK105" s="3">
        <f t="shared" si="160"/>
        <v>4</v>
      </c>
      <c r="AL105" s="15">
        <f t="shared" si="161"/>
        <v>2</v>
      </c>
      <c r="AM105" s="2"/>
      <c r="AN105" s="2"/>
      <c r="AO105" s="6">
        <f xml:space="preserve"> IF( K96-D105&lt;0,-1,0)</f>
        <v>0</v>
      </c>
      <c r="AP105" s="72">
        <f xml:space="preserve"> IF(K96-D105&gt;17.9,C105+2,C105+1)</f>
        <v>4</v>
      </c>
      <c r="AQ105" s="6">
        <f t="shared" si="162"/>
        <v>0</v>
      </c>
      <c r="AR105" s="6"/>
      <c r="AS105" s="6"/>
      <c r="AT105" s="72">
        <f t="shared" si="163"/>
        <v>0</v>
      </c>
      <c r="AU105" s="46">
        <f t="shared" si="164"/>
        <v>0</v>
      </c>
      <c r="AV105" s="6">
        <f xml:space="preserve"> IF( M96-D105&lt;0,-1,0)</f>
        <v>0</v>
      </c>
      <c r="AW105" s="72">
        <f xml:space="preserve"> IF(M96-D105&gt;17.9,C105+2,C105+1)</f>
        <v>4</v>
      </c>
      <c r="AX105" s="6">
        <f t="shared" si="165"/>
        <v>0</v>
      </c>
      <c r="AY105" s="6">
        <f t="shared" si="166"/>
        <v>0</v>
      </c>
      <c r="AZ105" s="46">
        <f t="shared" si="167"/>
        <v>0</v>
      </c>
      <c r="BA105" s="6">
        <f xml:space="preserve"> IF( N96-D105&lt;0,-1,0)</f>
        <v>0</v>
      </c>
      <c r="BB105" s="72">
        <f xml:space="preserve"> IF(N96-D105&gt;17.9,C105+2,C105+1)</f>
        <v>4</v>
      </c>
      <c r="BC105" s="6">
        <f t="shared" si="168"/>
        <v>4</v>
      </c>
      <c r="BD105" s="6">
        <f t="shared" si="169"/>
        <v>4</v>
      </c>
      <c r="BE105" s="46">
        <f t="shared" si="170"/>
        <v>4</v>
      </c>
      <c r="BF105" s="6">
        <f xml:space="preserve"> IF( O96-D105&lt;0,-1,0)</f>
        <v>0</v>
      </c>
      <c r="BG105" s="72">
        <f xml:space="preserve"> IF(O96-D105&gt;17.9,C105+2,C105+1)</f>
        <v>4</v>
      </c>
      <c r="BH105" s="6">
        <f t="shared" si="171"/>
        <v>3</v>
      </c>
      <c r="BI105" s="6">
        <f t="shared" si="172"/>
        <v>3</v>
      </c>
      <c r="BJ105" s="46">
        <f t="shared" si="173"/>
        <v>3</v>
      </c>
    </row>
    <row r="106" spans="2:62" x14ac:dyDescent="0.25">
      <c r="B106" s="29">
        <v>5</v>
      </c>
      <c r="C106" s="289">
        <f>'DAY 2 INPUT'!C10</f>
        <v>4</v>
      </c>
      <c r="D106" s="289">
        <f>'DAY 2 INPUT'!D10</f>
        <v>15</v>
      </c>
      <c r="E106" s="2"/>
      <c r="F106" s="99">
        <f>'DAY 2 INPUT'!R10</f>
        <v>6</v>
      </c>
      <c r="G106" s="99">
        <f>'DAY 2 INPUT'!S10</f>
        <v>5</v>
      </c>
      <c r="H106" s="99">
        <f>'DAY 2 INPUT'!T10</f>
        <v>4</v>
      </c>
      <c r="I106" s="99">
        <f>'DAY 2 INPUT'!U10</f>
        <v>6</v>
      </c>
      <c r="J106" s="2"/>
      <c r="K106" s="31">
        <f t="shared" si="150"/>
        <v>6</v>
      </c>
      <c r="L106" s="31"/>
      <c r="M106" s="31">
        <f t="shared" si="151"/>
        <v>5</v>
      </c>
      <c r="N106" s="31">
        <f t="shared" si="152"/>
        <v>4</v>
      </c>
      <c r="O106" s="31">
        <f t="shared" si="153"/>
        <v>6</v>
      </c>
      <c r="P106" s="9"/>
      <c r="Q106" s="33">
        <f>IF(K96=D106,1,0)</f>
        <v>0</v>
      </c>
      <c r="R106" s="33">
        <f>IF(K96&gt;D106,1,0)</f>
        <v>1</v>
      </c>
      <c r="S106" s="33">
        <f>IF(K96&gt;D106+17.9,1,0)</f>
        <v>0</v>
      </c>
      <c r="T106" s="33"/>
      <c r="U106" s="33">
        <f t="shared" si="154"/>
        <v>5</v>
      </c>
      <c r="V106" s="159">
        <f t="shared" si="155"/>
        <v>5</v>
      </c>
      <c r="W106" s="33">
        <f>IF(M96=D106,1,0)</f>
        <v>0</v>
      </c>
      <c r="X106" s="33">
        <f>IF(M96&gt;D106,1,0)</f>
        <v>1</v>
      </c>
      <c r="Y106" s="33">
        <f>IF(M96&gt;D106+17.9,1,0)</f>
        <v>0</v>
      </c>
      <c r="Z106" s="33">
        <f t="shared" si="156"/>
        <v>5</v>
      </c>
      <c r="AA106" s="159">
        <f t="shared" si="157"/>
        <v>4</v>
      </c>
      <c r="AB106" s="33">
        <f>IF(N96=D106,1,0)</f>
        <v>0</v>
      </c>
      <c r="AC106" s="33">
        <f>IF(N96&gt;D106,1,0)</f>
        <v>1</v>
      </c>
      <c r="AD106" s="33">
        <f>IF(N96&gt;D106+17.9,1,0)</f>
        <v>0</v>
      </c>
      <c r="AE106" s="33">
        <f t="shared" si="158"/>
        <v>5</v>
      </c>
      <c r="AF106" s="159">
        <f t="shared" si="159"/>
        <v>3</v>
      </c>
      <c r="AG106" s="33">
        <f>IF(O96=D106,1,0)</f>
        <v>0</v>
      </c>
      <c r="AH106" s="33">
        <f>IF(O96&gt;D106,1,0)</f>
        <v>1</v>
      </c>
      <c r="AI106" s="33">
        <f>IF(O96&gt;D106+17.9,1,0)</f>
        <v>0</v>
      </c>
      <c r="AJ106" s="33"/>
      <c r="AK106" s="33">
        <f t="shared" si="160"/>
        <v>5</v>
      </c>
      <c r="AL106" s="159">
        <f t="shared" si="161"/>
        <v>5</v>
      </c>
      <c r="AM106" s="2"/>
      <c r="AN106" s="2"/>
      <c r="AO106" s="31">
        <f xml:space="preserve"> IF( K96-D106&lt;0,-1,0)</f>
        <v>0</v>
      </c>
      <c r="AP106" s="31">
        <f xml:space="preserve"> IF(K96-D106&gt;17.9,C106+2,C106+1)</f>
        <v>5</v>
      </c>
      <c r="AQ106" s="31">
        <f t="shared" si="162"/>
        <v>1</v>
      </c>
      <c r="AR106" s="31"/>
      <c r="AS106" s="31"/>
      <c r="AT106" s="31">
        <f t="shared" si="163"/>
        <v>1</v>
      </c>
      <c r="AU106" s="46">
        <f t="shared" si="164"/>
        <v>1</v>
      </c>
      <c r="AV106" s="31">
        <f xml:space="preserve"> IF( M96-D106&lt;0,-1,0)</f>
        <v>0</v>
      </c>
      <c r="AW106" s="31">
        <f xml:space="preserve"> IF(M96-D106&gt;17.9,C106+2,C106+1)</f>
        <v>5</v>
      </c>
      <c r="AX106" s="31">
        <f t="shared" si="165"/>
        <v>2</v>
      </c>
      <c r="AY106" s="31">
        <f t="shared" si="166"/>
        <v>2</v>
      </c>
      <c r="AZ106" s="46">
        <f t="shared" si="167"/>
        <v>2</v>
      </c>
      <c r="BA106" s="31">
        <f xml:space="preserve"> IF( N96-D106&lt;0,-1,0)</f>
        <v>0</v>
      </c>
      <c r="BB106" s="31">
        <f xml:space="preserve"> IF(N96-D106&gt;17.9,C106+2,C106+1)</f>
        <v>5</v>
      </c>
      <c r="BC106" s="31">
        <f t="shared" si="168"/>
        <v>3</v>
      </c>
      <c r="BD106" s="31">
        <f t="shared" si="169"/>
        <v>3</v>
      </c>
      <c r="BE106" s="46">
        <f t="shared" si="170"/>
        <v>3</v>
      </c>
      <c r="BF106" s="31">
        <f xml:space="preserve"> IF( O96-D106&lt;0,-1,0)</f>
        <v>0</v>
      </c>
      <c r="BG106" s="31">
        <f xml:space="preserve"> IF(O96-D106&gt;17.9,C106+2,C106+1)</f>
        <v>5</v>
      </c>
      <c r="BH106" s="6">
        <f t="shared" si="171"/>
        <v>1</v>
      </c>
      <c r="BI106" s="6">
        <f t="shared" si="172"/>
        <v>1</v>
      </c>
      <c r="BJ106" s="46">
        <f t="shared" si="173"/>
        <v>1</v>
      </c>
    </row>
    <row r="107" spans="2:62" x14ac:dyDescent="0.25">
      <c r="B107" s="4">
        <v>6</v>
      </c>
      <c r="C107" s="289">
        <f>'DAY 2 INPUT'!C11</f>
        <v>4</v>
      </c>
      <c r="D107" s="289">
        <f>'DAY 2 INPUT'!D11</f>
        <v>3</v>
      </c>
      <c r="E107" s="74"/>
      <c r="F107" s="99">
        <f>'DAY 2 INPUT'!R11</f>
        <v>5</v>
      </c>
      <c r="G107" s="99">
        <f>'DAY 2 INPUT'!S11</f>
        <v>7</v>
      </c>
      <c r="H107" s="99">
        <f>'DAY 2 INPUT'!T11</f>
        <v>6</v>
      </c>
      <c r="I107" s="99">
        <f>'DAY 2 INPUT'!U11</f>
        <v>6</v>
      </c>
      <c r="J107" s="2"/>
      <c r="K107" s="6">
        <f t="shared" si="150"/>
        <v>5</v>
      </c>
      <c r="L107" s="6"/>
      <c r="M107" s="6">
        <f t="shared" si="151"/>
        <v>6</v>
      </c>
      <c r="N107" s="6">
        <f t="shared" si="152"/>
        <v>6</v>
      </c>
      <c r="O107" s="6">
        <f t="shared" si="153"/>
        <v>6</v>
      </c>
      <c r="P107" s="9"/>
      <c r="Q107" s="3">
        <f>IF(K96=D107,1,0)</f>
        <v>0</v>
      </c>
      <c r="R107" s="3">
        <f>IF(K96&gt;D107,1,0)</f>
        <v>1</v>
      </c>
      <c r="S107" s="155">
        <f>IF(K96&gt;D107+17.9,1,0)</f>
        <v>1</v>
      </c>
      <c r="T107" s="3"/>
      <c r="U107" s="3">
        <f t="shared" si="154"/>
        <v>6</v>
      </c>
      <c r="V107" s="15">
        <f t="shared" si="155"/>
        <v>3</v>
      </c>
      <c r="W107" s="3">
        <f>IF(M96=D107,1,0)</f>
        <v>0</v>
      </c>
      <c r="X107" s="3">
        <f>IF(M96&gt;D107,1,0)</f>
        <v>1</v>
      </c>
      <c r="Y107" s="155">
        <f>IF(M96&gt;D107+17.9,1,0)</f>
        <v>1</v>
      </c>
      <c r="Z107" s="3">
        <f t="shared" si="156"/>
        <v>6</v>
      </c>
      <c r="AA107" s="15">
        <f t="shared" si="157"/>
        <v>5</v>
      </c>
      <c r="AB107" s="3">
        <f>IF(N96=D107,1,0)</f>
        <v>0</v>
      </c>
      <c r="AC107" s="3">
        <f>IF(N96&gt;D107,1,0)</f>
        <v>1</v>
      </c>
      <c r="AD107" s="155">
        <f>IF(N96&gt;D107+17.9,1,0)</f>
        <v>1</v>
      </c>
      <c r="AE107" s="3">
        <f t="shared" si="158"/>
        <v>6</v>
      </c>
      <c r="AF107" s="15">
        <f t="shared" si="159"/>
        <v>4</v>
      </c>
      <c r="AG107" s="3">
        <f>IF(O96=D107,1,0)</f>
        <v>0</v>
      </c>
      <c r="AH107" s="3">
        <f>IF(O96&gt;D107,1,0)</f>
        <v>1</v>
      </c>
      <c r="AI107" s="155">
        <f>IF(O96&gt;D107+17.9,1,0)</f>
        <v>1</v>
      </c>
      <c r="AJ107" s="3"/>
      <c r="AK107" s="3">
        <f t="shared" si="160"/>
        <v>6</v>
      </c>
      <c r="AL107" s="15">
        <f t="shared" si="161"/>
        <v>4</v>
      </c>
      <c r="AM107" s="2"/>
      <c r="AN107" s="2"/>
      <c r="AO107" s="6">
        <f xml:space="preserve"> IF( K96-D107&lt;0,-1,0)</f>
        <v>0</v>
      </c>
      <c r="AP107" s="72">
        <f xml:space="preserve"> IF(K96-D107&gt;17.9,C107+2,C107+1)</f>
        <v>6</v>
      </c>
      <c r="AQ107" s="6">
        <f t="shared" si="162"/>
        <v>3</v>
      </c>
      <c r="AR107" s="6"/>
      <c r="AS107" s="6"/>
      <c r="AT107" s="72">
        <f t="shared" si="163"/>
        <v>3</v>
      </c>
      <c r="AU107" s="46">
        <f t="shared" si="164"/>
        <v>3</v>
      </c>
      <c r="AV107" s="6">
        <f xml:space="preserve"> IF( M96-D107&lt;0,-1,0)</f>
        <v>0</v>
      </c>
      <c r="AW107" s="72">
        <f xml:space="preserve"> IF(M96-D107&gt;17.9,C107+2,C107+1)</f>
        <v>6</v>
      </c>
      <c r="AX107" s="6">
        <f t="shared" si="165"/>
        <v>1</v>
      </c>
      <c r="AY107" s="6">
        <f t="shared" si="166"/>
        <v>1</v>
      </c>
      <c r="AZ107" s="46">
        <f t="shared" si="167"/>
        <v>1</v>
      </c>
      <c r="BA107" s="6">
        <f xml:space="preserve"> IF( N96-D107&lt;0,-1,0)</f>
        <v>0</v>
      </c>
      <c r="BB107" s="72">
        <f xml:space="preserve"> IF(N96-D107&gt;17.9,C107+2,C107+1)</f>
        <v>6</v>
      </c>
      <c r="BC107" s="6">
        <f t="shared" si="168"/>
        <v>2</v>
      </c>
      <c r="BD107" s="6">
        <f t="shared" si="169"/>
        <v>2</v>
      </c>
      <c r="BE107" s="46">
        <f t="shared" si="170"/>
        <v>2</v>
      </c>
      <c r="BF107" s="6">
        <f xml:space="preserve"> IF( O96-D107&lt;0,-1,0)</f>
        <v>0</v>
      </c>
      <c r="BG107" s="72">
        <f xml:space="preserve"> IF(O96-D107&gt;17.9,C107+2,C107+1)</f>
        <v>6</v>
      </c>
      <c r="BH107" s="6">
        <f t="shared" si="171"/>
        <v>2</v>
      </c>
      <c r="BI107" s="6">
        <f t="shared" si="172"/>
        <v>2</v>
      </c>
      <c r="BJ107" s="46">
        <f t="shared" si="173"/>
        <v>2</v>
      </c>
    </row>
    <row r="108" spans="2:62" x14ac:dyDescent="0.25">
      <c r="B108" s="29">
        <v>7</v>
      </c>
      <c r="C108" s="289">
        <f>'DAY 2 INPUT'!C12</f>
        <v>4</v>
      </c>
      <c r="D108" s="289">
        <f>'DAY 2 INPUT'!D12</f>
        <v>1</v>
      </c>
      <c r="E108" s="2"/>
      <c r="F108" s="99">
        <f>'DAY 2 INPUT'!R12</f>
        <v>6</v>
      </c>
      <c r="G108" s="99">
        <f>'DAY 2 INPUT'!S12</f>
        <v>7</v>
      </c>
      <c r="H108" s="99">
        <f>'DAY 2 INPUT'!T12</f>
        <v>6</v>
      </c>
      <c r="I108" s="99">
        <f>'DAY 2 INPUT'!U12</f>
        <v>5</v>
      </c>
      <c r="J108" s="2"/>
      <c r="K108" s="31">
        <f t="shared" si="150"/>
        <v>6</v>
      </c>
      <c r="L108" s="31"/>
      <c r="M108" s="31">
        <f t="shared" si="151"/>
        <v>6</v>
      </c>
      <c r="N108" s="31">
        <f t="shared" si="152"/>
        <v>6</v>
      </c>
      <c r="O108" s="31">
        <f t="shared" si="153"/>
        <v>5</v>
      </c>
      <c r="P108" s="9"/>
      <c r="Q108" s="33">
        <f>IF(K96=D108,1,0)</f>
        <v>0</v>
      </c>
      <c r="R108" s="33">
        <f>IF(K96&gt;D108,1,0)</f>
        <v>1</v>
      </c>
      <c r="S108" s="33">
        <f>IF(K96&gt;D108+17.9,1,0)</f>
        <v>1</v>
      </c>
      <c r="T108" s="33"/>
      <c r="U108" s="33">
        <f t="shared" si="154"/>
        <v>6</v>
      </c>
      <c r="V108" s="159">
        <f t="shared" si="155"/>
        <v>4</v>
      </c>
      <c r="W108" s="33">
        <f>IF(M96=D108,1,0)</f>
        <v>0</v>
      </c>
      <c r="X108" s="33">
        <f>IF(M96&gt;D108,1,0)</f>
        <v>1</v>
      </c>
      <c r="Y108" s="33">
        <f>IF(M96&gt;D108+17.9,1,0)</f>
        <v>1</v>
      </c>
      <c r="Z108" s="33">
        <f t="shared" si="156"/>
        <v>6</v>
      </c>
      <c r="AA108" s="159">
        <f t="shared" si="157"/>
        <v>5</v>
      </c>
      <c r="AB108" s="33">
        <f>IF(N96=D108,1,0)</f>
        <v>0</v>
      </c>
      <c r="AC108" s="33">
        <f>IF(N96&gt;D108,1,0)</f>
        <v>1</v>
      </c>
      <c r="AD108" s="33">
        <f>IF(N96&gt;D108+17.9,1,0)</f>
        <v>1</v>
      </c>
      <c r="AE108" s="33">
        <f t="shared" si="158"/>
        <v>6</v>
      </c>
      <c r="AF108" s="159">
        <f t="shared" si="159"/>
        <v>4</v>
      </c>
      <c r="AG108" s="33">
        <f>IF(O96=D108,1,0)</f>
        <v>0</v>
      </c>
      <c r="AH108" s="33">
        <f>IF(O96&gt;D108,1,0)</f>
        <v>1</v>
      </c>
      <c r="AI108" s="33">
        <f>IF(O96&gt;D108+17.9,1,0)</f>
        <v>1</v>
      </c>
      <c r="AJ108" s="33"/>
      <c r="AK108" s="33">
        <f t="shared" si="160"/>
        <v>6</v>
      </c>
      <c r="AL108" s="159">
        <f t="shared" si="161"/>
        <v>3</v>
      </c>
      <c r="AM108" s="2"/>
      <c r="AN108" s="2"/>
      <c r="AO108" s="31">
        <f xml:space="preserve"> IF( K96-D108&lt;0,-1,0)</f>
        <v>0</v>
      </c>
      <c r="AP108" s="31">
        <f xml:space="preserve"> IF(K96-D108&gt;17.9,C108+2,C108+1)</f>
        <v>6</v>
      </c>
      <c r="AQ108" s="31">
        <f t="shared" si="162"/>
        <v>2</v>
      </c>
      <c r="AR108" s="31"/>
      <c r="AS108" s="31"/>
      <c r="AT108" s="31">
        <f t="shared" si="163"/>
        <v>2</v>
      </c>
      <c r="AU108" s="46">
        <f t="shared" si="164"/>
        <v>2</v>
      </c>
      <c r="AV108" s="31">
        <f xml:space="preserve"> IF( M96-D108&lt;0,-1,0)</f>
        <v>0</v>
      </c>
      <c r="AW108" s="31">
        <f xml:space="preserve"> IF(M96-D108&gt;17.9,C108+2,C108+1)</f>
        <v>6</v>
      </c>
      <c r="AX108" s="31">
        <f t="shared" si="165"/>
        <v>1</v>
      </c>
      <c r="AY108" s="31">
        <f t="shared" si="166"/>
        <v>1</v>
      </c>
      <c r="AZ108" s="46">
        <f t="shared" si="167"/>
        <v>1</v>
      </c>
      <c r="BA108" s="31">
        <f xml:space="preserve"> IF( N96-D108&lt;0,-1,0)</f>
        <v>0</v>
      </c>
      <c r="BB108" s="31">
        <f xml:space="preserve"> IF(N96-D108&gt;17.9,C108+2,C108+1)</f>
        <v>6</v>
      </c>
      <c r="BC108" s="31">
        <f t="shared" si="168"/>
        <v>2</v>
      </c>
      <c r="BD108" s="31">
        <f t="shared" si="169"/>
        <v>2</v>
      </c>
      <c r="BE108" s="46">
        <f t="shared" si="170"/>
        <v>2</v>
      </c>
      <c r="BF108" s="31">
        <f xml:space="preserve"> IF( O96-D108&lt;0,-1,0)</f>
        <v>0</v>
      </c>
      <c r="BG108" s="31">
        <f xml:space="preserve"> IF(O96-D108&gt;17.9,C108+2,C108+1)</f>
        <v>6</v>
      </c>
      <c r="BH108" s="31">
        <f t="shared" si="171"/>
        <v>3</v>
      </c>
      <c r="BI108" s="31">
        <f t="shared" si="172"/>
        <v>3</v>
      </c>
      <c r="BJ108" s="46">
        <f t="shared" si="173"/>
        <v>3</v>
      </c>
    </row>
    <row r="109" spans="2:62" x14ac:dyDescent="0.25">
      <c r="B109" s="4">
        <v>8</v>
      </c>
      <c r="C109" s="289">
        <f>'DAY 2 INPUT'!C13</f>
        <v>3</v>
      </c>
      <c r="D109" s="289">
        <f>'DAY 2 INPUT'!D13</f>
        <v>13</v>
      </c>
      <c r="E109" s="74"/>
      <c r="F109" s="99">
        <f>'DAY 2 INPUT'!R13</f>
        <v>5</v>
      </c>
      <c r="G109" s="99">
        <f>'DAY 2 INPUT'!S13</f>
        <v>4</v>
      </c>
      <c r="H109" s="99">
        <f>'DAY 2 INPUT'!T13</f>
        <v>4</v>
      </c>
      <c r="I109" s="99">
        <f>'DAY 2 INPUT'!U13</f>
        <v>4</v>
      </c>
      <c r="J109" s="2"/>
      <c r="K109" s="6">
        <f t="shared" si="150"/>
        <v>5</v>
      </c>
      <c r="L109" s="6"/>
      <c r="M109" s="6">
        <f t="shared" si="151"/>
        <v>4</v>
      </c>
      <c r="N109" s="6">
        <f t="shared" si="152"/>
        <v>4</v>
      </c>
      <c r="O109" s="6">
        <f t="shared" si="153"/>
        <v>4</v>
      </c>
      <c r="P109" s="9"/>
      <c r="Q109" s="3">
        <f>IF(K96=D109,1,0)</f>
        <v>0</v>
      </c>
      <c r="R109" s="3">
        <f>IF(K96&gt;D109,1,0)</f>
        <v>1</v>
      </c>
      <c r="S109" s="155">
        <f>IF(K96&gt;D109+17.9,1,0)</f>
        <v>0</v>
      </c>
      <c r="T109" s="3"/>
      <c r="U109" s="3">
        <f t="shared" si="154"/>
        <v>4</v>
      </c>
      <c r="V109" s="15">
        <f t="shared" si="155"/>
        <v>4</v>
      </c>
      <c r="W109" s="3">
        <f>IF(M96=D109,1,0)</f>
        <v>0</v>
      </c>
      <c r="X109" s="3">
        <f>IF(M96&gt;D109,1,0)</f>
        <v>1</v>
      </c>
      <c r="Y109" s="155">
        <f>IF(M96&gt;D109+17.9,1,0)</f>
        <v>0</v>
      </c>
      <c r="Z109" s="3">
        <f t="shared" si="156"/>
        <v>4</v>
      </c>
      <c r="AA109" s="15">
        <f t="shared" si="157"/>
        <v>3</v>
      </c>
      <c r="AB109" s="3">
        <f>IF(N96=D109,1,0)</f>
        <v>0</v>
      </c>
      <c r="AC109" s="3">
        <f>IF(N96&gt;D109,1,0)</f>
        <v>1</v>
      </c>
      <c r="AD109" s="155">
        <f>IF(N96&gt;D109+17.9,1,0)</f>
        <v>0</v>
      </c>
      <c r="AE109" s="3">
        <f t="shared" si="158"/>
        <v>4</v>
      </c>
      <c r="AF109" s="15">
        <f t="shared" si="159"/>
        <v>3</v>
      </c>
      <c r="AG109" s="3">
        <f>IF(O96=D109,1,0)</f>
        <v>0</v>
      </c>
      <c r="AH109" s="3">
        <f>IF(O96&gt;D109,1,0)</f>
        <v>1</v>
      </c>
      <c r="AI109" s="155">
        <f>IF(O96&gt;D109+17.9,1,0)</f>
        <v>0</v>
      </c>
      <c r="AJ109" s="3"/>
      <c r="AK109" s="3">
        <f t="shared" si="160"/>
        <v>4</v>
      </c>
      <c r="AL109" s="15">
        <f t="shared" si="161"/>
        <v>3</v>
      </c>
      <c r="AM109" s="2"/>
      <c r="AN109" s="2"/>
      <c r="AO109" s="6">
        <f xml:space="preserve"> IF( K96-D109&lt;0,-1,0)</f>
        <v>0</v>
      </c>
      <c r="AP109" s="72">
        <f xml:space="preserve"> IF(K96-D109&gt;17.9,C109+2,C109+1)</f>
        <v>4</v>
      </c>
      <c r="AQ109" s="6">
        <f t="shared" si="162"/>
        <v>1</v>
      </c>
      <c r="AR109" s="6"/>
      <c r="AS109" s="6"/>
      <c r="AT109" s="72">
        <f t="shared" si="163"/>
        <v>1</v>
      </c>
      <c r="AU109" s="46">
        <f t="shared" si="164"/>
        <v>1</v>
      </c>
      <c r="AV109" s="6">
        <f xml:space="preserve"> IF( M96-D109&lt;0,-1,0)</f>
        <v>0</v>
      </c>
      <c r="AW109" s="72">
        <f xml:space="preserve"> IF(M96-D109&gt;17.9,C109+2,C109+1)</f>
        <v>4</v>
      </c>
      <c r="AX109" s="6">
        <f t="shared" si="165"/>
        <v>2</v>
      </c>
      <c r="AY109" s="6">
        <f t="shared" si="166"/>
        <v>2</v>
      </c>
      <c r="AZ109" s="46">
        <f t="shared" si="167"/>
        <v>2</v>
      </c>
      <c r="BA109" s="6">
        <f xml:space="preserve"> IF( N96-D109&lt;0,-1,0)</f>
        <v>0</v>
      </c>
      <c r="BB109" s="72">
        <f xml:space="preserve"> IF(N96-D109&gt;17.9,C109+2,C109+1)</f>
        <v>4</v>
      </c>
      <c r="BC109" s="6">
        <f t="shared" si="168"/>
        <v>2</v>
      </c>
      <c r="BD109" s="6">
        <f t="shared" si="169"/>
        <v>2</v>
      </c>
      <c r="BE109" s="46">
        <f t="shared" si="170"/>
        <v>2</v>
      </c>
      <c r="BF109" s="6">
        <f xml:space="preserve"> IF( O96-D109&lt;0,-1,0)</f>
        <v>0</v>
      </c>
      <c r="BG109" s="72">
        <f xml:space="preserve"> IF(O96-D109&gt;17.9,C109+2,C109+1)</f>
        <v>4</v>
      </c>
      <c r="BH109" s="6">
        <f t="shared" si="171"/>
        <v>2</v>
      </c>
      <c r="BI109" s="6">
        <f t="shared" si="172"/>
        <v>2</v>
      </c>
      <c r="BJ109" s="46">
        <f t="shared" si="173"/>
        <v>2</v>
      </c>
    </row>
    <row r="110" spans="2:62" x14ac:dyDescent="0.25">
      <c r="B110" s="29">
        <v>9</v>
      </c>
      <c r="C110" s="289">
        <f>'DAY 2 INPUT'!C14</f>
        <v>4</v>
      </c>
      <c r="D110" s="289">
        <f>'DAY 2 INPUT'!D14</f>
        <v>9</v>
      </c>
      <c r="E110" s="2"/>
      <c r="F110" s="99">
        <f>'DAY 2 INPUT'!R14</f>
        <v>7</v>
      </c>
      <c r="G110" s="99">
        <f>'DAY 2 INPUT'!S14</f>
        <v>8</v>
      </c>
      <c r="H110" s="99">
        <f>'DAY 2 INPUT'!T14</f>
        <v>6</v>
      </c>
      <c r="I110" s="99">
        <f>'DAY 2 INPUT'!U14</f>
        <v>8</v>
      </c>
      <c r="J110" s="2"/>
      <c r="K110" s="31">
        <f t="shared" si="150"/>
        <v>6</v>
      </c>
      <c r="L110" s="31"/>
      <c r="M110" s="31">
        <f t="shared" si="151"/>
        <v>6</v>
      </c>
      <c r="N110" s="31">
        <f t="shared" si="152"/>
        <v>6</v>
      </c>
      <c r="O110" s="31">
        <f t="shared" si="153"/>
        <v>6</v>
      </c>
      <c r="P110" s="9"/>
      <c r="Q110" s="33">
        <f>IF(K96=D110,1,0)</f>
        <v>0</v>
      </c>
      <c r="R110" s="33">
        <f>IF(K96&gt;D110,1,0)</f>
        <v>1</v>
      </c>
      <c r="S110" s="33">
        <f>IF(K96&gt;D110+17.9,1,0)</f>
        <v>0</v>
      </c>
      <c r="T110" s="33"/>
      <c r="U110" s="33">
        <f t="shared" si="154"/>
        <v>5</v>
      </c>
      <c r="V110" s="159">
        <f t="shared" si="155"/>
        <v>6</v>
      </c>
      <c r="W110" s="33">
        <f>IF(M96=D110,1,0)</f>
        <v>0</v>
      </c>
      <c r="X110" s="33">
        <f>IF(M96&gt;D110,1,0)</f>
        <v>1</v>
      </c>
      <c r="Y110" s="33">
        <f>IF(M96&gt;D110+17.9,1,0)</f>
        <v>0</v>
      </c>
      <c r="Z110" s="33">
        <f t="shared" si="156"/>
        <v>5</v>
      </c>
      <c r="AA110" s="159">
        <f t="shared" si="157"/>
        <v>7</v>
      </c>
      <c r="AB110" s="33">
        <f>IF(N96=D110,1,0)</f>
        <v>0</v>
      </c>
      <c r="AC110" s="33">
        <f>IF(N96&gt;D110,1,0)</f>
        <v>1</v>
      </c>
      <c r="AD110" s="33">
        <f>IF(N96&gt;D110+17.9,1,0)</f>
        <v>0</v>
      </c>
      <c r="AE110" s="33">
        <f t="shared" si="158"/>
        <v>5</v>
      </c>
      <c r="AF110" s="159">
        <f t="shared" si="159"/>
        <v>5</v>
      </c>
      <c r="AG110" s="33">
        <f>IF(O96=D110,1,0)</f>
        <v>0</v>
      </c>
      <c r="AH110" s="33">
        <f>IF(O96&gt;D110,1,0)</f>
        <v>1</v>
      </c>
      <c r="AI110" s="33">
        <f>IF(O96&gt;D110+17.9,1,0)</f>
        <v>0</v>
      </c>
      <c r="AJ110" s="33"/>
      <c r="AK110" s="33">
        <f t="shared" si="160"/>
        <v>5</v>
      </c>
      <c r="AL110" s="159">
        <f t="shared" si="161"/>
        <v>7</v>
      </c>
      <c r="AM110" s="2"/>
      <c r="AN110" s="2"/>
      <c r="AO110" s="31">
        <f xml:space="preserve"> IF( K96-D110&lt;0,-1,0)</f>
        <v>0</v>
      </c>
      <c r="AP110" s="31">
        <f xml:space="preserve"> IF(K96-D110&gt;17.9,C110+2,C110+1)</f>
        <v>5</v>
      </c>
      <c r="AQ110" s="31">
        <f t="shared" si="162"/>
        <v>0</v>
      </c>
      <c r="AR110" s="31"/>
      <c r="AS110" s="31"/>
      <c r="AT110" s="31">
        <f t="shared" si="163"/>
        <v>0</v>
      </c>
      <c r="AU110" s="46">
        <f t="shared" si="164"/>
        <v>0</v>
      </c>
      <c r="AV110" s="31">
        <f xml:space="preserve"> IF( M96-D110&lt;0,-1,0)</f>
        <v>0</v>
      </c>
      <c r="AW110" s="31">
        <f xml:space="preserve"> IF(M96-D110&gt;17.9,C110+2,C110+1)</f>
        <v>5</v>
      </c>
      <c r="AX110" s="31">
        <f t="shared" si="165"/>
        <v>-1</v>
      </c>
      <c r="AY110" s="31">
        <f t="shared" si="166"/>
        <v>0</v>
      </c>
      <c r="AZ110" s="46">
        <f t="shared" si="167"/>
        <v>0</v>
      </c>
      <c r="BA110" s="31">
        <f xml:space="preserve"> IF( N96-D110&lt;0,-1,0)</f>
        <v>0</v>
      </c>
      <c r="BB110" s="31">
        <f xml:space="preserve"> IF(N96-D110&gt;17.9,C110+2,C110+1)</f>
        <v>5</v>
      </c>
      <c r="BC110" s="31">
        <f t="shared" si="168"/>
        <v>1</v>
      </c>
      <c r="BD110" s="31">
        <f t="shared" si="169"/>
        <v>1</v>
      </c>
      <c r="BE110" s="46">
        <f t="shared" si="170"/>
        <v>1</v>
      </c>
      <c r="BF110" s="31">
        <f xml:space="preserve"> IF( O96-D110&lt;0,-1,0)</f>
        <v>0</v>
      </c>
      <c r="BG110" s="31">
        <f xml:space="preserve"> IF(O96-D110&gt;17.9,C110+2,C110+1)</f>
        <v>5</v>
      </c>
      <c r="BH110" s="31">
        <f t="shared" si="171"/>
        <v>-1</v>
      </c>
      <c r="BI110" s="31">
        <f t="shared" si="172"/>
        <v>0</v>
      </c>
      <c r="BJ110" s="46">
        <f t="shared" si="173"/>
        <v>0</v>
      </c>
    </row>
    <row r="111" spans="2:62" x14ac:dyDescent="0.25">
      <c r="B111" s="4" t="s">
        <v>1</v>
      </c>
      <c r="C111" s="289">
        <f>'DAY 1 INPUT'!C15</f>
        <v>35</v>
      </c>
      <c r="D111" s="289" t="str">
        <f>'DAY 1 INPUT'!D15</f>
        <v xml:space="preserve"> </v>
      </c>
      <c r="E111" s="2"/>
      <c r="F111" s="6">
        <f>SUM(F102:F110)</f>
        <v>56</v>
      </c>
      <c r="G111" s="6">
        <f>SUM(G102:G110)</f>
        <v>61</v>
      </c>
      <c r="H111" s="6">
        <f>SUM(H102:H110)</f>
        <v>48</v>
      </c>
      <c r="I111" s="6">
        <f>SUM(I102:I110)</f>
        <v>49</v>
      </c>
      <c r="J111" s="2"/>
      <c r="K111" s="6">
        <f>SUM(K102:K110)</f>
        <v>51</v>
      </c>
      <c r="L111" s="6"/>
      <c r="M111" s="6">
        <f>SUM(M102:M110)</f>
        <v>51</v>
      </c>
      <c r="N111" s="6">
        <f>SUM(N102:N110)</f>
        <v>46</v>
      </c>
      <c r="O111" s="6">
        <f>SUM(O102:O110)</f>
        <v>47</v>
      </c>
      <c r="P111" s="9"/>
      <c r="Q111" s="3" t="s">
        <v>8</v>
      </c>
      <c r="R111" s="3" t="s">
        <v>27</v>
      </c>
      <c r="S111" s="3"/>
      <c r="T111" s="3"/>
      <c r="U111" s="3" t="s">
        <v>8</v>
      </c>
      <c r="V111" s="15">
        <f>SUM(V102:V110)</f>
        <v>44</v>
      </c>
      <c r="W111" s="3" t="s">
        <v>8</v>
      </c>
      <c r="X111" s="3" t="s">
        <v>27</v>
      </c>
      <c r="Y111" s="3"/>
      <c r="Z111" s="3" t="s">
        <v>8</v>
      </c>
      <c r="AA111" s="15">
        <f>SUM(AA102:AA110)</f>
        <v>49</v>
      </c>
      <c r="AB111" s="3" t="s">
        <v>8</v>
      </c>
      <c r="AC111" s="3" t="s">
        <v>27</v>
      </c>
      <c r="AD111" s="3"/>
      <c r="AE111" s="3" t="s">
        <v>8</v>
      </c>
      <c r="AF111" s="15">
        <f>SUM(AF102:AF110)</f>
        <v>36</v>
      </c>
      <c r="AG111" s="3" t="s">
        <v>8</v>
      </c>
      <c r="AH111" s="3" t="s">
        <v>27</v>
      </c>
      <c r="AI111" s="3"/>
      <c r="AJ111" s="3"/>
      <c r="AK111" s="3" t="s">
        <v>8</v>
      </c>
      <c r="AL111" s="15">
        <f>SUM(AL102:AL110)</f>
        <v>37</v>
      </c>
      <c r="AM111" s="2"/>
      <c r="AN111" s="2"/>
      <c r="AO111" s="6" t="s">
        <v>8</v>
      </c>
      <c r="AP111" s="6" t="s">
        <v>8</v>
      </c>
      <c r="AQ111" s="6"/>
      <c r="AR111" s="6"/>
      <c r="AS111" s="6"/>
      <c r="AT111" s="6">
        <f>SUM(AT102:AT110)</f>
        <v>10</v>
      </c>
      <c r="AU111" s="47">
        <f>SUM(AU102:AU110)</f>
        <v>10</v>
      </c>
      <c r="AV111" s="6" t="s">
        <v>8</v>
      </c>
      <c r="AW111" s="6" t="s">
        <v>8</v>
      </c>
      <c r="AX111" s="6"/>
      <c r="AY111" s="6">
        <f>SUM(AY102:AY110)</f>
        <v>7</v>
      </c>
      <c r="AZ111" s="47">
        <f>SUM(AZ102:AZ110)</f>
        <v>7</v>
      </c>
      <c r="BA111" s="6" t="s">
        <v>8</v>
      </c>
      <c r="BB111" s="6" t="s">
        <v>8</v>
      </c>
      <c r="BC111" s="6"/>
      <c r="BD111" s="6">
        <f>SUM(BD102:BD110)</f>
        <v>18</v>
      </c>
      <c r="BE111" s="47">
        <f>SUM(BE102:BE110)</f>
        <v>18</v>
      </c>
      <c r="BF111" s="6" t="s">
        <v>8</v>
      </c>
      <c r="BG111" s="6" t="s">
        <v>8</v>
      </c>
      <c r="BH111" s="6"/>
      <c r="BI111" s="6">
        <f>SUM(BI102:BI110)</f>
        <v>17</v>
      </c>
      <c r="BJ111" s="47">
        <f>SUM(BJ102:BJ110)</f>
        <v>17</v>
      </c>
    </row>
    <row r="112" spans="2:62" x14ac:dyDescent="0.25">
      <c r="B112" s="29">
        <v>10</v>
      </c>
      <c r="C112" s="289">
        <f>'DAY 2 INPUT'!C16</f>
        <v>4</v>
      </c>
      <c r="D112" s="289">
        <f>'DAY 2 INPUT'!D16</f>
        <v>12</v>
      </c>
      <c r="E112" s="2"/>
      <c r="F112" s="99">
        <f>'DAY 2 INPUT'!R16</f>
        <v>5</v>
      </c>
      <c r="G112" s="99">
        <f>'DAY 2 INPUT'!S16</f>
        <v>5</v>
      </c>
      <c r="H112" s="99">
        <f>'DAY 2 INPUT'!T16</f>
        <v>7</v>
      </c>
      <c r="I112" s="99">
        <f>'DAY 2 INPUT'!U16</f>
        <v>4</v>
      </c>
      <c r="J112" s="2"/>
      <c r="K112" s="31">
        <f t="shared" ref="K112:K120" si="174">IF(F112-C112 &gt;2,C112+2,F112)</f>
        <v>5</v>
      </c>
      <c r="L112" s="31"/>
      <c r="M112" s="31">
        <f t="shared" ref="M112:M120" si="175">IF(G112-C112 &gt;2,C112+2,G112)</f>
        <v>5</v>
      </c>
      <c r="N112" s="31">
        <f t="shared" ref="N112:N120" si="176">IF(H112-C112 &gt;2,C112+2,H112)</f>
        <v>6</v>
      </c>
      <c r="O112" s="31">
        <f t="shared" ref="O112:O120" si="177">IF(I112-C112 &gt;2,C112+2,I112)</f>
        <v>4</v>
      </c>
      <c r="P112" s="9"/>
      <c r="Q112" s="33">
        <f>IF(K96=D112,1,0)</f>
        <v>0</v>
      </c>
      <c r="R112" s="33">
        <f>IF(K96&gt;D112,1,0)</f>
        <v>1</v>
      </c>
      <c r="S112" s="33">
        <f>IF(K96&gt;D112+17.9,1,0)</f>
        <v>0</v>
      </c>
      <c r="T112" s="33"/>
      <c r="U112" s="33">
        <f t="shared" ref="U112:U120" si="178">SUM(Q112:S112)+C112</f>
        <v>5</v>
      </c>
      <c r="V112" s="159">
        <f t="shared" ref="V112:V120" si="179">(F112-U112)+C112</f>
        <v>4</v>
      </c>
      <c r="W112" s="33">
        <f>IF(M96=D112,1,0)</f>
        <v>0</v>
      </c>
      <c r="X112" s="33">
        <f>IF(M96&gt;D112,1,0)</f>
        <v>1</v>
      </c>
      <c r="Y112" s="33">
        <f>IF(M96&gt;D112+17.9,1,0)</f>
        <v>0</v>
      </c>
      <c r="Z112" s="33">
        <f t="shared" ref="Z112:Z120" si="180">SUM(W112:Y112)+C112</f>
        <v>5</v>
      </c>
      <c r="AA112" s="159">
        <f t="shared" ref="AA112:AA120" si="181">(G112-Z112)+C112</f>
        <v>4</v>
      </c>
      <c r="AB112" s="33">
        <f>IF(N96=D112,1,0)</f>
        <v>0</v>
      </c>
      <c r="AC112" s="33">
        <f>IF(N96&gt;D112,1,0)</f>
        <v>1</v>
      </c>
      <c r="AD112" s="33">
        <f>IF(N96&gt;D112+17.9,1,0)</f>
        <v>0</v>
      </c>
      <c r="AE112" s="33">
        <f t="shared" ref="AE112:AE120" si="182">SUM(AB112:AD112)+C112</f>
        <v>5</v>
      </c>
      <c r="AF112" s="159">
        <f t="shared" ref="AF112:AF120" si="183">(H112-AE112)+C112</f>
        <v>6</v>
      </c>
      <c r="AG112" s="33">
        <f>IF(O96=D112,1,0)</f>
        <v>0</v>
      </c>
      <c r="AH112" s="33">
        <f>IF(O96&gt;D112,1,0)</f>
        <v>1</v>
      </c>
      <c r="AI112" s="33">
        <f>IF(O96&gt;D112+17.9,1,0)</f>
        <v>0</v>
      </c>
      <c r="AJ112" s="33"/>
      <c r="AK112" s="33">
        <f t="shared" ref="AK112:AK120" si="184">SUM(AG112:AI112)+C112</f>
        <v>5</v>
      </c>
      <c r="AL112" s="159">
        <f t="shared" ref="AL112:AL120" si="185">(I112-AK112)+C112</f>
        <v>3</v>
      </c>
      <c r="AM112" s="2"/>
      <c r="AN112" s="2"/>
      <c r="AO112" s="31">
        <f xml:space="preserve"> IF( K96-D112&lt;0,-1,0)</f>
        <v>0</v>
      </c>
      <c r="AP112" s="31">
        <f xml:space="preserve"> IF(K96-D112&gt;17.9,C112+2,C112+1)</f>
        <v>5</v>
      </c>
      <c r="AQ112" s="31">
        <f t="shared" ref="AQ112:AQ120" si="186">(AP112+2)-F112</f>
        <v>2</v>
      </c>
      <c r="AR112" s="31"/>
      <c r="AS112" s="31"/>
      <c r="AT112" s="31">
        <f t="shared" ref="AT112:AT120" si="187" xml:space="preserve"> IF(AQ112&lt;0, 0, AQ112+AO112)</f>
        <v>2</v>
      </c>
      <c r="AU112" s="46">
        <f t="shared" ref="AU112:AU120" si="188">IF(AT112&lt;0,0,AT112)</f>
        <v>2</v>
      </c>
      <c r="AV112" s="31">
        <f xml:space="preserve"> IF( M96-D112&lt;0,-1,0)</f>
        <v>0</v>
      </c>
      <c r="AW112" s="31">
        <f xml:space="preserve"> IF(M96-D112&gt;17.9,C112+2,C112+1)</f>
        <v>5</v>
      </c>
      <c r="AX112" s="31">
        <f t="shared" ref="AX112:AX120" si="189">(AW112+2)-G112</f>
        <v>2</v>
      </c>
      <c r="AY112" s="31">
        <f t="shared" ref="AY112:AY120" si="190" xml:space="preserve"> IF(AX112&lt;0, 0, AX112+AV112)</f>
        <v>2</v>
      </c>
      <c r="AZ112" s="46">
        <f t="shared" ref="AZ112:AZ120" si="191">IF(AY112&lt;0,0,AY112)</f>
        <v>2</v>
      </c>
      <c r="BA112" s="31">
        <f xml:space="preserve"> IF( N96-D112&lt;0,-1,0)</f>
        <v>0</v>
      </c>
      <c r="BB112" s="31">
        <f xml:space="preserve"> IF(N96-D112&gt;17.9,C112+2,C112+1)</f>
        <v>5</v>
      </c>
      <c r="BC112" s="31">
        <f t="shared" ref="BC112:BC120" si="192">(BB112+2)-H112</f>
        <v>0</v>
      </c>
      <c r="BD112" s="31">
        <f t="shared" ref="BD112:BD120" si="193">IF(BC112&lt;0,0,BC112+BA112)</f>
        <v>0</v>
      </c>
      <c r="BE112" s="46">
        <f t="shared" ref="BE112:BE120" si="194">IF(BD112&lt;0,0,BD112)</f>
        <v>0</v>
      </c>
      <c r="BF112" s="31">
        <f xml:space="preserve"> IF( O96-D112&lt;0,-1,0)</f>
        <v>0</v>
      </c>
      <c r="BG112" s="31">
        <f xml:space="preserve"> IF(O96-D112&gt;17.9,C112+2,C112+1)</f>
        <v>5</v>
      </c>
      <c r="BH112" s="31">
        <f t="shared" ref="BH112:BH120" si="195">(BG112+2)-I112</f>
        <v>3</v>
      </c>
      <c r="BI112" s="31">
        <f t="shared" ref="BI112:BI120" si="196" xml:space="preserve"> IF(BH112&lt;0, 0, BH112+BF112)</f>
        <v>3</v>
      </c>
      <c r="BJ112" s="46">
        <f t="shared" ref="BJ112:BJ120" si="197">IF(BI112&lt;0,0,BI112)</f>
        <v>3</v>
      </c>
    </row>
    <row r="113" spans="2:62" x14ac:dyDescent="0.25">
      <c r="B113" s="4">
        <v>11</v>
      </c>
      <c r="C113" s="289">
        <f>'DAY 2 INPUT'!C17</f>
        <v>5</v>
      </c>
      <c r="D113" s="289">
        <f>'DAY 2 INPUT'!D17</f>
        <v>8</v>
      </c>
      <c r="E113" s="74"/>
      <c r="F113" s="99">
        <f>'DAY 2 INPUT'!R17</f>
        <v>7</v>
      </c>
      <c r="G113" s="99">
        <f>'DAY 2 INPUT'!S17</f>
        <v>6</v>
      </c>
      <c r="H113" s="99">
        <f>'DAY 2 INPUT'!T17</f>
        <v>5</v>
      </c>
      <c r="I113" s="99">
        <f>'DAY 2 INPUT'!U17</f>
        <v>4</v>
      </c>
      <c r="J113" s="2"/>
      <c r="K113" s="6">
        <f t="shared" si="174"/>
        <v>7</v>
      </c>
      <c r="L113" s="6"/>
      <c r="M113" s="6">
        <f t="shared" si="175"/>
        <v>6</v>
      </c>
      <c r="N113" s="6">
        <f t="shared" si="176"/>
        <v>5</v>
      </c>
      <c r="O113" s="6">
        <f t="shared" si="177"/>
        <v>4</v>
      </c>
      <c r="P113" s="9"/>
      <c r="Q113" s="3">
        <f>IF(K96=D113,1,0)</f>
        <v>0</v>
      </c>
      <c r="R113" s="3">
        <f>IF(K96&gt;D113,1,0)</f>
        <v>1</v>
      </c>
      <c r="S113" s="155">
        <f>IF(K96&gt;D113+17.9,1,0)</f>
        <v>0</v>
      </c>
      <c r="T113" s="3"/>
      <c r="U113" s="3">
        <f t="shared" si="178"/>
        <v>6</v>
      </c>
      <c r="V113" s="15">
        <f t="shared" si="179"/>
        <v>6</v>
      </c>
      <c r="W113" s="3">
        <f>IF(M96=D113,1,0)</f>
        <v>0</v>
      </c>
      <c r="X113" s="3">
        <f>IF(M96&gt;D113,1,0)</f>
        <v>1</v>
      </c>
      <c r="Y113" s="155">
        <f>IF(M96&gt;D113+17.9,1,0)</f>
        <v>0</v>
      </c>
      <c r="Z113" s="3">
        <f t="shared" si="180"/>
        <v>6</v>
      </c>
      <c r="AA113" s="15">
        <f t="shared" si="181"/>
        <v>5</v>
      </c>
      <c r="AB113" s="3">
        <f>IF(N96=D113,1,0)</f>
        <v>0</v>
      </c>
      <c r="AC113" s="3">
        <f>IF(N96&gt;D113,1,0)</f>
        <v>1</v>
      </c>
      <c r="AD113" s="155">
        <f>IF(N96&gt;D113+17.9,1,0)</f>
        <v>0</v>
      </c>
      <c r="AE113" s="3">
        <f t="shared" si="182"/>
        <v>6</v>
      </c>
      <c r="AF113" s="15">
        <f t="shared" si="183"/>
        <v>4</v>
      </c>
      <c r="AG113" s="3">
        <f>IF(O96=D113,1,0)</f>
        <v>0</v>
      </c>
      <c r="AH113" s="3">
        <f>IF(O96&gt;D113,1,0)</f>
        <v>1</v>
      </c>
      <c r="AI113" s="155">
        <f>IF(O96&gt;D113+17.9,1,0)</f>
        <v>0</v>
      </c>
      <c r="AJ113" s="3"/>
      <c r="AK113" s="3">
        <f t="shared" si="184"/>
        <v>6</v>
      </c>
      <c r="AL113" s="15">
        <f t="shared" si="185"/>
        <v>3</v>
      </c>
      <c r="AM113" s="2"/>
      <c r="AN113" s="2"/>
      <c r="AO113" s="6">
        <f xml:space="preserve"> IF( K96-D113&lt;0,-1,0)</f>
        <v>0</v>
      </c>
      <c r="AP113" s="72">
        <f xml:space="preserve"> IF(K96-D113&gt;17.9,C113+2,C113+1)</f>
        <v>6</v>
      </c>
      <c r="AQ113" s="6">
        <f t="shared" si="186"/>
        <v>1</v>
      </c>
      <c r="AR113" s="6"/>
      <c r="AS113" s="6"/>
      <c r="AT113" s="72">
        <f t="shared" si="187"/>
        <v>1</v>
      </c>
      <c r="AU113" s="46">
        <f t="shared" si="188"/>
        <v>1</v>
      </c>
      <c r="AV113" s="6">
        <f xml:space="preserve"> IF( M96-D113&lt;0,-1,0)</f>
        <v>0</v>
      </c>
      <c r="AW113" s="72">
        <f xml:space="preserve"> IF(M96-D113&gt;17.9,C113+2,C113+1)</f>
        <v>6</v>
      </c>
      <c r="AX113" s="6">
        <f t="shared" si="189"/>
        <v>2</v>
      </c>
      <c r="AY113" s="6">
        <f t="shared" si="190"/>
        <v>2</v>
      </c>
      <c r="AZ113" s="46">
        <f t="shared" si="191"/>
        <v>2</v>
      </c>
      <c r="BA113" s="6">
        <f xml:space="preserve"> IF( N96-D113&lt;0,-1,0)</f>
        <v>0</v>
      </c>
      <c r="BB113" s="72">
        <f xml:space="preserve"> IF(N96-D113&gt;17.9,C113+2,C113+1)</f>
        <v>6</v>
      </c>
      <c r="BC113" s="6">
        <f t="shared" si="192"/>
        <v>3</v>
      </c>
      <c r="BD113" s="6">
        <f t="shared" si="193"/>
        <v>3</v>
      </c>
      <c r="BE113" s="46">
        <f t="shared" si="194"/>
        <v>3</v>
      </c>
      <c r="BF113" s="6">
        <f xml:space="preserve"> IF( O96-D113&lt;0,-1,0)</f>
        <v>0</v>
      </c>
      <c r="BG113" s="72">
        <f xml:space="preserve"> IF(O96-D113&gt;17.9,C113+2,C113+1)</f>
        <v>6</v>
      </c>
      <c r="BH113" s="6">
        <f t="shared" si="195"/>
        <v>4</v>
      </c>
      <c r="BI113" s="6">
        <f t="shared" si="196"/>
        <v>4</v>
      </c>
      <c r="BJ113" s="46">
        <f t="shared" si="197"/>
        <v>4</v>
      </c>
    </row>
    <row r="114" spans="2:62" x14ac:dyDescent="0.25">
      <c r="B114" s="29">
        <v>12</v>
      </c>
      <c r="C114" s="289">
        <f>'DAY 2 INPUT'!C18</f>
        <v>3</v>
      </c>
      <c r="D114" s="289">
        <f>'DAY 2 INPUT'!D18</f>
        <v>18</v>
      </c>
      <c r="E114" s="2"/>
      <c r="F114" s="99">
        <f>'DAY 2 INPUT'!R18</f>
        <v>4</v>
      </c>
      <c r="G114" s="99">
        <f>'DAY 2 INPUT'!S18</f>
        <v>9</v>
      </c>
      <c r="H114" s="99">
        <f>'DAY 2 INPUT'!T18</f>
        <v>4</v>
      </c>
      <c r="I114" s="99">
        <f>'DAY 2 INPUT'!U18</f>
        <v>4</v>
      </c>
      <c r="J114" s="2"/>
      <c r="K114" s="31">
        <f t="shared" si="174"/>
        <v>4</v>
      </c>
      <c r="L114" s="31"/>
      <c r="M114" s="31">
        <f t="shared" si="175"/>
        <v>5</v>
      </c>
      <c r="N114" s="31">
        <f t="shared" si="176"/>
        <v>4</v>
      </c>
      <c r="O114" s="31">
        <f t="shared" si="177"/>
        <v>4</v>
      </c>
      <c r="P114" s="9"/>
      <c r="Q114" s="33">
        <f>IF(K96=D114,1,0)</f>
        <v>0</v>
      </c>
      <c r="R114" s="33">
        <f>IF(K96&gt;D114,1,0)</f>
        <v>1</v>
      </c>
      <c r="S114" s="33">
        <f>IF(K96&gt;D114+17.9,1,0)</f>
        <v>0</v>
      </c>
      <c r="T114" s="33"/>
      <c r="U114" s="33">
        <f t="shared" si="178"/>
        <v>4</v>
      </c>
      <c r="V114" s="159">
        <f t="shared" si="179"/>
        <v>3</v>
      </c>
      <c r="W114" s="33">
        <f>IF(M96=D114,1,0)</f>
        <v>0</v>
      </c>
      <c r="X114" s="33">
        <f>IF(M96&gt;D114,1,0)</f>
        <v>1</v>
      </c>
      <c r="Y114" s="33">
        <f>IF(M96&gt;D114+17.9,1,0)</f>
        <v>0</v>
      </c>
      <c r="Z114" s="33">
        <f t="shared" si="180"/>
        <v>4</v>
      </c>
      <c r="AA114" s="159">
        <f t="shared" si="181"/>
        <v>8</v>
      </c>
      <c r="AB114" s="33">
        <f>IF(N96=D114,1,0)</f>
        <v>0</v>
      </c>
      <c r="AC114" s="33">
        <f>IF(N96&gt;D114,1,0)</f>
        <v>1</v>
      </c>
      <c r="AD114" s="33">
        <f>IF(N96&gt;D114+17.9,1,0)</f>
        <v>0</v>
      </c>
      <c r="AE114" s="33">
        <f t="shared" si="182"/>
        <v>4</v>
      </c>
      <c r="AF114" s="159">
        <f t="shared" si="183"/>
        <v>3</v>
      </c>
      <c r="AG114" s="33">
        <f>IF(O96=D114,1,0)</f>
        <v>0</v>
      </c>
      <c r="AH114" s="33">
        <f>IF(O96&gt;D114,1,0)</f>
        <v>1</v>
      </c>
      <c r="AI114" s="33">
        <f>IF(O96&gt;D114+17.9,1,0)</f>
        <v>0</v>
      </c>
      <c r="AJ114" s="33"/>
      <c r="AK114" s="33">
        <f t="shared" si="184"/>
        <v>4</v>
      </c>
      <c r="AL114" s="159">
        <f t="shared" si="185"/>
        <v>3</v>
      </c>
      <c r="AM114" s="2" t="s">
        <v>8</v>
      </c>
      <c r="AN114" s="2"/>
      <c r="AO114" s="31">
        <f xml:space="preserve"> IF( K96-D114&lt;0,-1,0)</f>
        <v>0</v>
      </c>
      <c r="AP114" s="31">
        <f xml:space="preserve"> IF(K96-D114&gt;17.9,C114+2,C114+1)</f>
        <v>4</v>
      </c>
      <c r="AQ114" s="31">
        <f t="shared" si="186"/>
        <v>2</v>
      </c>
      <c r="AR114" s="31"/>
      <c r="AS114" s="31"/>
      <c r="AT114" s="31">
        <f t="shared" si="187"/>
        <v>2</v>
      </c>
      <c r="AU114" s="46">
        <f t="shared" si="188"/>
        <v>2</v>
      </c>
      <c r="AV114" s="31">
        <f xml:space="preserve"> IF( M96-D114&lt;0,-1,0)</f>
        <v>0</v>
      </c>
      <c r="AW114" s="31">
        <f xml:space="preserve"> IF(M96-D114&gt;17.9,C114+2,C114+1)</f>
        <v>4</v>
      </c>
      <c r="AX114" s="31">
        <f t="shared" si="189"/>
        <v>-3</v>
      </c>
      <c r="AY114" s="31">
        <f t="shared" si="190"/>
        <v>0</v>
      </c>
      <c r="AZ114" s="46">
        <f t="shared" si="191"/>
        <v>0</v>
      </c>
      <c r="BA114" s="31">
        <f xml:space="preserve"> IF( N96-D114&lt;0,-1,0)</f>
        <v>0</v>
      </c>
      <c r="BB114" s="31">
        <f xml:space="preserve"> IF(N96-D114&gt;17.9,C114+2,C114+1)</f>
        <v>4</v>
      </c>
      <c r="BC114" s="31">
        <f t="shared" si="192"/>
        <v>2</v>
      </c>
      <c r="BD114" s="31">
        <f t="shared" si="193"/>
        <v>2</v>
      </c>
      <c r="BE114" s="46">
        <f t="shared" si="194"/>
        <v>2</v>
      </c>
      <c r="BF114" s="31">
        <f xml:space="preserve"> IF( O96-D114&lt;0,-1,0)</f>
        <v>0</v>
      </c>
      <c r="BG114" s="31">
        <f xml:space="preserve"> IF(O96-D114&gt;17.9,C114+2,C114+1)</f>
        <v>4</v>
      </c>
      <c r="BH114" s="31">
        <f t="shared" si="195"/>
        <v>2</v>
      </c>
      <c r="BI114" s="31">
        <f t="shared" si="196"/>
        <v>2</v>
      </c>
      <c r="BJ114" s="46">
        <f t="shared" si="197"/>
        <v>2</v>
      </c>
    </row>
    <row r="115" spans="2:62" x14ac:dyDescent="0.25">
      <c r="B115" s="14">
        <v>13</v>
      </c>
      <c r="C115" s="289">
        <f>'DAY 2 INPUT'!C19</f>
        <v>4</v>
      </c>
      <c r="D115" s="289">
        <f>'DAY 2 INPUT'!D19</f>
        <v>4</v>
      </c>
      <c r="E115" s="121"/>
      <c r="F115" s="99">
        <f>'DAY 2 INPUT'!R19</f>
        <v>7</v>
      </c>
      <c r="G115" s="99">
        <f>'DAY 2 INPUT'!S19</f>
        <v>7</v>
      </c>
      <c r="H115" s="99">
        <f>'DAY 2 INPUT'!T19</f>
        <v>4</v>
      </c>
      <c r="I115" s="99">
        <f>'DAY 2 INPUT'!U19</f>
        <v>6</v>
      </c>
      <c r="J115" s="2"/>
      <c r="K115" s="6">
        <f t="shared" si="174"/>
        <v>6</v>
      </c>
      <c r="L115" s="6"/>
      <c r="M115" s="6">
        <f t="shared" si="175"/>
        <v>6</v>
      </c>
      <c r="N115" s="6">
        <f t="shared" si="176"/>
        <v>4</v>
      </c>
      <c r="O115" s="6">
        <f t="shared" si="177"/>
        <v>6</v>
      </c>
      <c r="P115" s="9"/>
      <c r="Q115" s="3">
        <f>IF(K96=D115,1,0)</f>
        <v>0</v>
      </c>
      <c r="R115" s="3">
        <f>IF(K96&gt;D115,1,0)</f>
        <v>1</v>
      </c>
      <c r="S115" s="155">
        <f>IF(K96&gt;D115+17.9,1,0)</f>
        <v>1</v>
      </c>
      <c r="T115" s="3"/>
      <c r="U115" s="3">
        <f t="shared" si="178"/>
        <v>6</v>
      </c>
      <c r="V115" s="15">
        <f t="shared" si="179"/>
        <v>5</v>
      </c>
      <c r="W115" s="3">
        <f>IF(M96=D115,1,0)</f>
        <v>0</v>
      </c>
      <c r="X115" s="3">
        <f>IF(M96&gt;D115,1,0)</f>
        <v>1</v>
      </c>
      <c r="Y115" s="155">
        <f>IF(M96&gt;D115+17.9,1,0)</f>
        <v>1</v>
      </c>
      <c r="Z115" s="3">
        <f t="shared" si="180"/>
        <v>6</v>
      </c>
      <c r="AA115" s="15">
        <f t="shared" si="181"/>
        <v>5</v>
      </c>
      <c r="AB115" s="3">
        <f>IF(N96=D115,1,0)</f>
        <v>0</v>
      </c>
      <c r="AC115" s="3">
        <f>IF(N96&gt;D115,1,0)</f>
        <v>1</v>
      </c>
      <c r="AD115" s="155">
        <f>IF(N96&gt;D115+17.9,1,0)</f>
        <v>1</v>
      </c>
      <c r="AE115" s="3">
        <f t="shared" si="182"/>
        <v>6</v>
      </c>
      <c r="AF115" s="15">
        <f t="shared" si="183"/>
        <v>2</v>
      </c>
      <c r="AG115" s="3">
        <f>IF(O96=D115,1,0)</f>
        <v>0</v>
      </c>
      <c r="AH115" s="3">
        <f>IF(O96&gt;D115,1,0)</f>
        <v>1</v>
      </c>
      <c r="AI115" s="155">
        <f>IF(O96&gt;D115+17.9,1,0)</f>
        <v>1</v>
      </c>
      <c r="AJ115" s="3"/>
      <c r="AK115" s="3">
        <f t="shared" si="184"/>
        <v>6</v>
      </c>
      <c r="AL115" s="15">
        <f t="shared" si="185"/>
        <v>4</v>
      </c>
      <c r="AM115" s="2"/>
      <c r="AN115" s="2"/>
      <c r="AO115" s="6">
        <f xml:space="preserve"> IF( K96-D115&lt;0,-1,0)</f>
        <v>0</v>
      </c>
      <c r="AP115" s="72">
        <f xml:space="preserve"> IF(K96-D115&gt;17.9,C115+2,C115+1)</f>
        <v>6</v>
      </c>
      <c r="AQ115" s="6">
        <f t="shared" si="186"/>
        <v>1</v>
      </c>
      <c r="AR115" s="6"/>
      <c r="AS115" s="6"/>
      <c r="AT115" s="72">
        <f t="shared" si="187"/>
        <v>1</v>
      </c>
      <c r="AU115" s="46">
        <f t="shared" si="188"/>
        <v>1</v>
      </c>
      <c r="AV115" s="6">
        <f xml:space="preserve"> IF( M96-D115&lt;0,-1,0)</f>
        <v>0</v>
      </c>
      <c r="AW115" s="72">
        <f xml:space="preserve"> IF(M96-D115&gt;17.9,C115+2,C115+1)</f>
        <v>6</v>
      </c>
      <c r="AX115" s="6">
        <f t="shared" si="189"/>
        <v>1</v>
      </c>
      <c r="AY115" s="6">
        <f t="shared" si="190"/>
        <v>1</v>
      </c>
      <c r="AZ115" s="46">
        <f t="shared" si="191"/>
        <v>1</v>
      </c>
      <c r="BA115" s="6">
        <f xml:space="preserve"> IF( N96-D115&lt;0,-1,0)</f>
        <v>0</v>
      </c>
      <c r="BB115" s="72">
        <f xml:space="preserve"> IF(N96-D115&gt;17.9,C115+2,C115+1)</f>
        <v>6</v>
      </c>
      <c r="BC115" s="6">
        <f t="shared" si="192"/>
        <v>4</v>
      </c>
      <c r="BD115" s="6">
        <f t="shared" si="193"/>
        <v>4</v>
      </c>
      <c r="BE115" s="46">
        <f t="shared" si="194"/>
        <v>4</v>
      </c>
      <c r="BF115" s="6">
        <f xml:space="preserve"> IF( O96-D115&lt;0,-1,0)</f>
        <v>0</v>
      </c>
      <c r="BG115" s="72">
        <f xml:space="preserve"> IF(O96-D115&gt;17.9,C115+2,C115+1)</f>
        <v>6</v>
      </c>
      <c r="BH115" s="6">
        <f t="shared" si="195"/>
        <v>2</v>
      </c>
      <c r="BI115" s="6">
        <f t="shared" si="196"/>
        <v>2</v>
      </c>
      <c r="BJ115" s="46">
        <f t="shared" si="197"/>
        <v>2</v>
      </c>
    </row>
    <row r="116" spans="2:62" x14ac:dyDescent="0.25">
      <c r="B116" s="29">
        <v>14</v>
      </c>
      <c r="C116" s="289">
        <f>'DAY 2 INPUT'!C20</f>
        <v>4</v>
      </c>
      <c r="D116" s="289">
        <f>'DAY 2 INPUT'!D20</f>
        <v>2</v>
      </c>
      <c r="E116" s="2"/>
      <c r="F116" s="99">
        <f>'DAY 2 INPUT'!R20</f>
        <v>6</v>
      </c>
      <c r="G116" s="99">
        <f>'DAY 2 INPUT'!S20</f>
        <v>5</v>
      </c>
      <c r="H116" s="99">
        <f>'DAY 2 INPUT'!T20</f>
        <v>6</v>
      </c>
      <c r="I116" s="99">
        <f>'DAY 2 INPUT'!U20</f>
        <v>7</v>
      </c>
      <c r="J116" s="2"/>
      <c r="K116" s="31">
        <f t="shared" si="174"/>
        <v>6</v>
      </c>
      <c r="L116" s="31"/>
      <c r="M116" s="31">
        <f t="shared" si="175"/>
        <v>5</v>
      </c>
      <c r="N116" s="31">
        <f t="shared" si="176"/>
        <v>6</v>
      </c>
      <c r="O116" s="31">
        <f t="shared" si="177"/>
        <v>6</v>
      </c>
      <c r="P116" s="9"/>
      <c r="Q116" s="33">
        <f>IF(K96=D116,1,0)</f>
        <v>0</v>
      </c>
      <c r="R116" s="33">
        <f>IF(K96&gt;D116,1,0)</f>
        <v>1</v>
      </c>
      <c r="S116" s="33">
        <f>IF(K96&gt;D116+17.9,1,0)</f>
        <v>1</v>
      </c>
      <c r="T116" s="33"/>
      <c r="U116" s="33">
        <f t="shared" si="178"/>
        <v>6</v>
      </c>
      <c r="V116" s="159">
        <f t="shared" si="179"/>
        <v>4</v>
      </c>
      <c r="W116" s="33">
        <f>IF(M96=D116,1,0)</f>
        <v>0</v>
      </c>
      <c r="X116" s="33">
        <f>IF(M96&gt;D116,1,0)</f>
        <v>1</v>
      </c>
      <c r="Y116" s="33">
        <f>IF(M96&gt;D116+17.9,1,0)</f>
        <v>1</v>
      </c>
      <c r="Z116" s="33">
        <f t="shared" si="180"/>
        <v>6</v>
      </c>
      <c r="AA116" s="159">
        <f t="shared" si="181"/>
        <v>3</v>
      </c>
      <c r="AB116" s="33">
        <f>IF(N96=D116,1,0)</f>
        <v>0</v>
      </c>
      <c r="AC116" s="33">
        <f>IF(N96&gt;D116,1,0)</f>
        <v>1</v>
      </c>
      <c r="AD116" s="33">
        <f>IF(N96&gt;D116+17.9,1,0)</f>
        <v>1</v>
      </c>
      <c r="AE116" s="33">
        <f t="shared" si="182"/>
        <v>6</v>
      </c>
      <c r="AF116" s="159">
        <f t="shared" si="183"/>
        <v>4</v>
      </c>
      <c r="AG116" s="33">
        <f>IF(O96=D116,1,0)</f>
        <v>0</v>
      </c>
      <c r="AH116" s="33">
        <f>IF(O96&gt;D116,1,0)</f>
        <v>1</v>
      </c>
      <c r="AI116" s="33">
        <f>IF(O96&gt;D116+17.9,1,0)</f>
        <v>1</v>
      </c>
      <c r="AJ116" s="33"/>
      <c r="AK116" s="33">
        <f t="shared" si="184"/>
        <v>6</v>
      </c>
      <c r="AL116" s="159">
        <f t="shared" si="185"/>
        <v>5</v>
      </c>
      <c r="AM116" s="2"/>
      <c r="AN116" s="2"/>
      <c r="AO116" s="31">
        <f xml:space="preserve"> IF( K96-D116&lt;0,-1,0)</f>
        <v>0</v>
      </c>
      <c r="AP116" s="31">
        <f xml:space="preserve"> IF(K96-D116&gt;17.9,C116+2,C116+1)</f>
        <v>6</v>
      </c>
      <c r="AQ116" s="31">
        <f t="shared" si="186"/>
        <v>2</v>
      </c>
      <c r="AR116" s="31"/>
      <c r="AS116" s="31"/>
      <c r="AT116" s="31">
        <f t="shared" si="187"/>
        <v>2</v>
      </c>
      <c r="AU116" s="46">
        <f t="shared" si="188"/>
        <v>2</v>
      </c>
      <c r="AV116" s="31">
        <f xml:space="preserve"> IF( M96-D116&lt;0,-1,0)</f>
        <v>0</v>
      </c>
      <c r="AW116" s="31">
        <f xml:space="preserve"> IF(M96-D116&gt;17.9,C116+2,C116+1)</f>
        <v>6</v>
      </c>
      <c r="AX116" s="31">
        <f t="shared" si="189"/>
        <v>3</v>
      </c>
      <c r="AY116" s="31">
        <f t="shared" si="190"/>
        <v>3</v>
      </c>
      <c r="AZ116" s="46">
        <f t="shared" si="191"/>
        <v>3</v>
      </c>
      <c r="BA116" s="31">
        <f xml:space="preserve"> IF( N96-D116&lt;0,-1,0)</f>
        <v>0</v>
      </c>
      <c r="BB116" s="31">
        <f xml:space="preserve"> IF(N96-D116&gt;17.9,C116+2,C116+1)</f>
        <v>6</v>
      </c>
      <c r="BC116" s="31">
        <f t="shared" si="192"/>
        <v>2</v>
      </c>
      <c r="BD116" s="31">
        <f t="shared" si="193"/>
        <v>2</v>
      </c>
      <c r="BE116" s="46">
        <f t="shared" si="194"/>
        <v>2</v>
      </c>
      <c r="BF116" s="31">
        <f xml:space="preserve"> IF( O96-D116&lt;0,-1,0)</f>
        <v>0</v>
      </c>
      <c r="BG116" s="31">
        <f xml:space="preserve"> IF(O96-D116&gt;17.9,C116+2,C116+1)</f>
        <v>6</v>
      </c>
      <c r="BH116" s="31">
        <f t="shared" si="195"/>
        <v>1</v>
      </c>
      <c r="BI116" s="31">
        <f t="shared" si="196"/>
        <v>1</v>
      </c>
      <c r="BJ116" s="46">
        <f t="shared" si="197"/>
        <v>1</v>
      </c>
    </row>
    <row r="117" spans="2:62" x14ac:dyDescent="0.25">
      <c r="B117" s="4">
        <v>15</v>
      </c>
      <c r="C117" s="289">
        <f>'DAY 2 INPUT'!C21</f>
        <v>5</v>
      </c>
      <c r="D117" s="289">
        <f>'DAY 2 INPUT'!D21</f>
        <v>14</v>
      </c>
      <c r="E117" s="74"/>
      <c r="F117" s="99">
        <f>'DAY 2 INPUT'!R21</f>
        <v>7</v>
      </c>
      <c r="G117" s="99">
        <f>'DAY 2 INPUT'!S21</f>
        <v>7</v>
      </c>
      <c r="H117" s="99">
        <f>'DAY 2 INPUT'!T21</f>
        <v>6</v>
      </c>
      <c r="I117" s="99">
        <f>'DAY 2 INPUT'!U21</f>
        <v>9</v>
      </c>
      <c r="J117" s="2"/>
      <c r="K117" s="6">
        <f t="shared" si="174"/>
        <v>7</v>
      </c>
      <c r="L117" s="6"/>
      <c r="M117" s="6">
        <f t="shared" si="175"/>
        <v>7</v>
      </c>
      <c r="N117" s="6">
        <f t="shared" si="176"/>
        <v>6</v>
      </c>
      <c r="O117" s="6">
        <f t="shared" si="177"/>
        <v>7</v>
      </c>
      <c r="P117" s="9"/>
      <c r="Q117" s="3">
        <f>IF(K96=D117,1,0)</f>
        <v>0</v>
      </c>
      <c r="R117" s="3">
        <f>IF(K96&gt;D117,1,0)</f>
        <v>1</v>
      </c>
      <c r="S117" s="155">
        <f>IF(K96&gt;D117+17.9,1,0)</f>
        <v>0</v>
      </c>
      <c r="T117" s="3"/>
      <c r="U117" s="3">
        <f t="shared" si="178"/>
        <v>6</v>
      </c>
      <c r="V117" s="15">
        <f t="shared" si="179"/>
        <v>6</v>
      </c>
      <c r="W117" s="3">
        <f>IF(M96=D117,1,0)</f>
        <v>0</v>
      </c>
      <c r="X117" s="3">
        <f>IF(M96&gt;D117,1,0)</f>
        <v>1</v>
      </c>
      <c r="Y117" s="155">
        <f>IF(M96&gt;D117+17.9,1,0)</f>
        <v>0</v>
      </c>
      <c r="Z117" s="3">
        <f t="shared" si="180"/>
        <v>6</v>
      </c>
      <c r="AA117" s="15">
        <f t="shared" si="181"/>
        <v>6</v>
      </c>
      <c r="AB117" s="3">
        <f>IF(N96=D117,1,0)</f>
        <v>0</v>
      </c>
      <c r="AC117" s="3">
        <f>IF(N96&gt;D117,1,0)</f>
        <v>1</v>
      </c>
      <c r="AD117" s="155">
        <f>IF(N96&gt;D117+17.9,1,0)</f>
        <v>0</v>
      </c>
      <c r="AE117" s="3">
        <f t="shared" si="182"/>
        <v>6</v>
      </c>
      <c r="AF117" s="15">
        <f t="shared" si="183"/>
        <v>5</v>
      </c>
      <c r="AG117" s="3">
        <f>IF(O96=D117,1,0)</f>
        <v>0</v>
      </c>
      <c r="AH117" s="3">
        <f>IF(O96&gt;D117,1,0)</f>
        <v>1</v>
      </c>
      <c r="AI117" s="155">
        <f>IF(O96&gt;D117+17.9,1,0)</f>
        <v>0</v>
      </c>
      <c r="AJ117" s="3"/>
      <c r="AK117" s="3">
        <f t="shared" si="184"/>
        <v>6</v>
      </c>
      <c r="AL117" s="15">
        <f t="shared" si="185"/>
        <v>8</v>
      </c>
      <c r="AM117" s="2"/>
      <c r="AN117" s="2"/>
      <c r="AO117" s="6">
        <f xml:space="preserve"> IF(K96-D117&lt;0,-1,0)</f>
        <v>0</v>
      </c>
      <c r="AP117" s="72">
        <f xml:space="preserve"> IF(K96-D117&gt;17.9,C117+2,C117+1)</f>
        <v>6</v>
      </c>
      <c r="AQ117" s="6">
        <f t="shared" si="186"/>
        <v>1</v>
      </c>
      <c r="AR117" s="6"/>
      <c r="AS117" s="6"/>
      <c r="AT117" s="72">
        <f t="shared" si="187"/>
        <v>1</v>
      </c>
      <c r="AU117" s="46">
        <f t="shared" si="188"/>
        <v>1</v>
      </c>
      <c r="AV117" s="6">
        <f xml:space="preserve"> IF( M96-D117&lt;0,-1,0)</f>
        <v>0</v>
      </c>
      <c r="AW117" s="72">
        <f xml:space="preserve"> IF(M96-D117&gt;17.9,C117+2,C117+1)</f>
        <v>6</v>
      </c>
      <c r="AX117" s="6">
        <f t="shared" si="189"/>
        <v>1</v>
      </c>
      <c r="AY117" s="6">
        <f t="shared" si="190"/>
        <v>1</v>
      </c>
      <c r="AZ117" s="46">
        <f t="shared" si="191"/>
        <v>1</v>
      </c>
      <c r="BA117" s="6">
        <f xml:space="preserve"> IF( N96-D117&lt;0,-1,0)</f>
        <v>0</v>
      </c>
      <c r="BB117" s="72">
        <f xml:space="preserve"> IF(N96-D117&gt;17.9,C117+2,C117+1)</f>
        <v>6</v>
      </c>
      <c r="BC117" s="6">
        <f t="shared" si="192"/>
        <v>2</v>
      </c>
      <c r="BD117" s="6">
        <f t="shared" si="193"/>
        <v>2</v>
      </c>
      <c r="BE117" s="46">
        <f t="shared" si="194"/>
        <v>2</v>
      </c>
      <c r="BF117" s="6">
        <f xml:space="preserve"> IF( O96-D117&lt;0,-1,0)</f>
        <v>0</v>
      </c>
      <c r="BG117" s="72">
        <f xml:space="preserve"> IF(O96-D117&gt;17.9,C117+2,C117+1)</f>
        <v>6</v>
      </c>
      <c r="BH117" s="6">
        <f t="shared" si="195"/>
        <v>-1</v>
      </c>
      <c r="BI117" s="6">
        <f t="shared" si="196"/>
        <v>0</v>
      </c>
      <c r="BJ117" s="46">
        <f t="shared" si="197"/>
        <v>0</v>
      </c>
    </row>
    <row r="118" spans="2:62" x14ac:dyDescent="0.25">
      <c r="B118" s="29">
        <v>16</v>
      </c>
      <c r="C118" s="289">
        <f>'DAY 2 INPUT'!C22</f>
        <v>3</v>
      </c>
      <c r="D118" s="289">
        <f>'DAY 2 INPUT'!D22</f>
        <v>16</v>
      </c>
      <c r="E118" s="2"/>
      <c r="F118" s="99">
        <f>'DAY 2 INPUT'!R22</f>
        <v>6</v>
      </c>
      <c r="G118" s="99">
        <f>'DAY 2 INPUT'!S22</f>
        <v>4</v>
      </c>
      <c r="H118" s="99">
        <f>'DAY 2 INPUT'!T22</f>
        <v>8</v>
      </c>
      <c r="I118" s="99">
        <f>'DAY 2 INPUT'!U22</f>
        <v>4</v>
      </c>
      <c r="J118" s="2"/>
      <c r="K118" s="31">
        <f t="shared" si="174"/>
        <v>5</v>
      </c>
      <c r="L118" s="31"/>
      <c r="M118" s="31">
        <f t="shared" si="175"/>
        <v>4</v>
      </c>
      <c r="N118" s="31">
        <f t="shared" si="176"/>
        <v>5</v>
      </c>
      <c r="O118" s="31">
        <f t="shared" si="177"/>
        <v>4</v>
      </c>
      <c r="P118" s="9"/>
      <c r="Q118" s="33">
        <f>IF(K96=D118,1,0)</f>
        <v>0</v>
      </c>
      <c r="R118" s="33">
        <f>IF(K96&gt;D118,1,0)</f>
        <v>1</v>
      </c>
      <c r="S118" s="33">
        <f>IF(K96&gt;D118+17.9,1,0)</f>
        <v>0</v>
      </c>
      <c r="T118" s="33"/>
      <c r="U118" s="33">
        <f t="shared" si="178"/>
        <v>4</v>
      </c>
      <c r="V118" s="159">
        <f t="shared" si="179"/>
        <v>5</v>
      </c>
      <c r="W118" s="33">
        <f>IF(M96=D118,1,0)</f>
        <v>0</v>
      </c>
      <c r="X118" s="33">
        <f>IF(M96&gt;D118,1,0)</f>
        <v>1</v>
      </c>
      <c r="Y118" s="33">
        <f>IF(M96&gt;D118+17.9,1,0)</f>
        <v>0</v>
      </c>
      <c r="Z118" s="33">
        <f t="shared" si="180"/>
        <v>4</v>
      </c>
      <c r="AA118" s="159">
        <f t="shared" si="181"/>
        <v>3</v>
      </c>
      <c r="AB118" s="33">
        <f>IF(N96=D118,1,0)</f>
        <v>0</v>
      </c>
      <c r="AC118" s="33">
        <f>IF(N96&gt;D118,1,0)</f>
        <v>1</v>
      </c>
      <c r="AD118" s="33">
        <f>IF(N96&gt;D118+17.9,1,0)</f>
        <v>0</v>
      </c>
      <c r="AE118" s="33">
        <f t="shared" si="182"/>
        <v>4</v>
      </c>
      <c r="AF118" s="159">
        <f t="shared" si="183"/>
        <v>7</v>
      </c>
      <c r="AG118" s="33">
        <f>IF(O96=D118,1,0)</f>
        <v>0</v>
      </c>
      <c r="AH118" s="33">
        <f>IF(O96&gt;D118,1,0)</f>
        <v>1</v>
      </c>
      <c r="AI118" s="33">
        <f>IF(O96&gt;D118+17.9,1,0)</f>
        <v>0</v>
      </c>
      <c r="AJ118" s="33"/>
      <c r="AK118" s="33">
        <f t="shared" si="184"/>
        <v>4</v>
      </c>
      <c r="AL118" s="159">
        <f t="shared" si="185"/>
        <v>3</v>
      </c>
      <c r="AM118" s="2"/>
      <c r="AN118" s="2"/>
      <c r="AO118" s="31">
        <f xml:space="preserve"> IF( K96-D118&lt;0,-1,0)</f>
        <v>0</v>
      </c>
      <c r="AP118" s="31">
        <f xml:space="preserve"> IF(K96-D118&gt;17.9,C118+2,C118+1)</f>
        <v>4</v>
      </c>
      <c r="AQ118" s="31">
        <f t="shared" si="186"/>
        <v>0</v>
      </c>
      <c r="AR118" s="31"/>
      <c r="AS118" s="31"/>
      <c r="AT118" s="31">
        <f t="shared" si="187"/>
        <v>0</v>
      </c>
      <c r="AU118" s="46">
        <f t="shared" si="188"/>
        <v>0</v>
      </c>
      <c r="AV118" s="31">
        <f xml:space="preserve"> IF( M96-D118&lt;0,-1,0)</f>
        <v>0</v>
      </c>
      <c r="AW118" s="31">
        <f xml:space="preserve"> IF(M96-D118&gt;17.9,C118+2,C118+1)</f>
        <v>4</v>
      </c>
      <c r="AX118" s="31">
        <f t="shared" si="189"/>
        <v>2</v>
      </c>
      <c r="AY118" s="31">
        <f t="shared" si="190"/>
        <v>2</v>
      </c>
      <c r="AZ118" s="46">
        <f t="shared" si="191"/>
        <v>2</v>
      </c>
      <c r="BA118" s="31">
        <f xml:space="preserve"> IF( N96-D118&lt;0,-1,0)</f>
        <v>0</v>
      </c>
      <c r="BB118" s="31">
        <f xml:space="preserve"> IF(N96-D118&gt;17.9,C118+2,C118+1)</f>
        <v>4</v>
      </c>
      <c r="BC118" s="31">
        <f t="shared" si="192"/>
        <v>-2</v>
      </c>
      <c r="BD118" s="31">
        <f t="shared" si="193"/>
        <v>0</v>
      </c>
      <c r="BE118" s="46">
        <f t="shared" si="194"/>
        <v>0</v>
      </c>
      <c r="BF118" s="31">
        <f xml:space="preserve"> IF( O96-D118&lt;0,-1,0)</f>
        <v>0</v>
      </c>
      <c r="BG118" s="31">
        <f xml:space="preserve"> IF(O96-D118&gt;17.9,C118+2,C118+1)</f>
        <v>4</v>
      </c>
      <c r="BH118" s="31">
        <f t="shared" si="195"/>
        <v>2</v>
      </c>
      <c r="BI118" s="31">
        <f t="shared" si="196"/>
        <v>2</v>
      </c>
      <c r="BJ118" s="46">
        <f t="shared" si="197"/>
        <v>2</v>
      </c>
    </row>
    <row r="119" spans="2:62" x14ac:dyDescent="0.25">
      <c r="B119" s="4">
        <v>17</v>
      </c>
      <c r="C119" s="289">
        <f>'DAY 2 INPUT'!C23</f>
        <v>4</v>
      </c>
      <c r="D119" s="289">
        <f>'DAY 2 INPUT'!D23</f>
        <v>6</v>
      </c>
      <c r="E119" s="74"/>
      <c r="F119" s="99">
        <f>'DAY 2 INPUT'!R23</f>
        <v>7</v>
      </c>
      <c r="G119" s="99">
        <f>'DAY 2 INPUT'!S23</f>
        <v>5</v>
      </c>
      <c r="H119" s="99">
        <f>'DAY 2 INPUT'!T23</f>
        <v>6</v>
      </c>
      <c r="I119" s="99">
        <f>'DAY 2 INPUT'!U23</f>
        <v>7</v>
      </c>
      <c r="J119" s="2"/>
      <c r="K119" s="6">
        <f t="shared" si="174"/>
        <v>6</v>
      </c>
      <c r="L119" s="6"/>
      <c r="M119" s="6">
        <f t="shared" si="175"/>
        <v>5</v>
      </c>
      <c r="N119" s="6">
        <f t="shared" si="176"/>
        <v>6</v>
      </c>
      <c r="O119" s="6">
        <f t="shared" si="177"/>
        <v>6</v>
      </c>
      <c r="P119" s="9"/>
      <c r="Q119" s="3">
        <f>IF(K96=D119,1,0)</f>
        <v>0</v>
      </c>
      <c r="R119" s="3">
        <f>IF(K96&gt;D119,1,0)</f>
        <v>1</v>
      </c>
      <c r="S119" s="155">
        <f>IF(K96&gt;D119+17.9,1,0)</f>
        <v>0</v>
      </c>
      <c r="T119" s="3"/>
      <c r="U119" s="3">
        <f t="shared" si="178"/>
        <v>5</v>
      </c>
      <c r="V119" s="15">
        <f t="shared" si="179"/>
        <v>6</v>
      </c>
      <c r="W119" s="3">
        <f>IF(M96=D119,1,0)</f>
        <v>0</v>
      </c>
      <c r="X119" s="3">
        <f>IF(M96&gt;D119,1,0)</f>
        <v>1</v>
      </c>
      <c r="Y119" s="155">
        <f>IF(M96&gt;D119+17.9,1,0)</f>
        <v>0</v>
      </c>
      <c r="Z119" s="3">
        <f t="shared" si="180"/>
        <v>5</v>
      </c>
      <c r="AA119" s="15">
        <f t="shared" si="181"/>
        <v>4</v>
      </c>
      <c r="AB119" s="3">
        <f>IF(N96=D119,1,0)</f>
        <v>0</v>
      </c>
      <c r="AC119" s="3">
        <f>IF(N96&gt;D119,1,0)</f>
        <v>1</v>
      </c>
      <c r="AD119" s="155">
        <f>IF(N96&gt;D119+17.9,1,0)</f>
        <v>1</v>
      </c>
      <c r="AE119" s="3">
        <f t="shared" si="182"/>
        <v>6</v>
      </c>
      <c r="AF119" s="15">
        <f t="shared" si="183"/>
        <v>4</v>
      </c>
      <c r="AG119" s="3">
        <f>IF(O96=D119,1,0)</f>
        <v>0</v>
      </c>
      <c r="AH119" s="3">
        <f>IF(O96&gt;D119,1,0)</f>
        <v>1</v>
      </c>
      <c r="AI119" s="155">
        <f>IF(O96&gt;D119+17.9,1,0)</f>
        <v>1</v>
      </c>
      <c r="AJ119" s="3"/>
      <c r="AK119" s="3">
        <f t="shared" si="184"/>
        <v>6</v>
      </c>
      <c r="AL119" s="15">
        <f t="shared" si="185"/>
        <v>5</v>
      </c>
      <c r="AM119" s="2"/>
      <c r="AN119" s="2"/>
      <c r="AO119" s="6">
        <f xml:space="preserve"> IF( K96-D119&lt;0,-1,0)</f>
        <v>0</v>
      </c>
      <c r="AP119" s="72">
        <f xml:space="preserve"> IF(K96-D119&gt;17.9,C119+2,C119+1)</f>
        <v>5</v>
      </c>
      <c r="AQ119" s="6">
        <f t="shared" si="186"/>
        <v>0</v>
      </c>
      <c r="AR119" s="6"/>
      <c r="AS119" s="6"/>
      <c r="AT119" s="72">
        <f t="shared" si="187"/>
        <v>0</v>
      </c>
      <c r="AU119" s="46">
        <f t="shared" si="188"/>
        <v>0</v>
      </c>
      <c r="AV119" s="6">
        <f xml:space="preserve"> IF( M96-D119&lt;0,-1,0)</f>
        <v>0</v>
      </c>
      <c r="AW119" s="72">
        <f xml:space="preserve"> IF(M96-D119&gt;17.9,C119+2,C119+1)</f>
        <v>5</v>
      </c>
      <c r="AX119" s="6">
        <f t="shared" si="189"/>
        <v>2</v>
      </c>
      <c r="AY119" s="6">
        <f t="shared" si="190"/>
        <v>2</v>
      </c>
      <c r="AZ119" s="46">
        <f t="shared" si="191"/>
        <v>2</v>
      </c>
      <c r="BA119" s="6">
        <f xml:space="preserve"> IF( N96-D119&lt;0,-1,0)</f>
        <v>0</v>
      </c>
      <c r="BB119" s="72">
        <f xml:space="preserve"> IF(N96-D119&gt;17.9,C119+2,C119+1)</f>
        <v>6</v>
      </c>
      <c r="BC119" s="6">
        <f t="shared" si="192"/>
        <v>2</v>
      </c>
      <c r="BD119" s="6">
        <f t="shared" si="193"/>
        <v>2</v>
      </c>
      <c r="BE119" s="46">
        <f t="shared" si="194"/>
        <v>2</v>
      </c>
      <c r="BF119" s="6">
        <f xml:space="preserve"> IF( O96-D119&lt;0,-1,0)</f>
        <v>0</v>
      </c>
      <c r="BG119" s="72">
        <f xml:space="preserve"> IF(O96-D119&gt;17.9,C119+2,C119+1)</f>
        <v>6</v>
      </c>
      <c r="BH119" s="6">
        <f t="shared" si="195"/>
        <v>1</v>
      </c>
      <c r="BI119" s="6">
        <f t="shared" si="196"/>
        <v>1</v>
      </c>
      <c r="BJ119" s="46">
        <f t="shared" si="197"/>
        <v>1</v>
      </c>
    </row>
    <row r="120" spans="2:62" x14ac:dyDescent="0.25">
      <c r="B120" s="29">
        <v>18</v>
      </c>
      <c r="C120" s="289">
        <f>'DAY 2 INPUT'!C24</f>
        <v>4</v>
      </c>
      <c r="D120" s="289">
        <f>'DAY 2 INPUT'!D24</f>
        <v>10</v>
      </c>
      <c r="E120" s="2"/>
      <c r="F120" s="99">
        <f>'DAY 2 INPUT'!R24</f>
        <v>7</v>
      </c>
      <c r="G120" s="99">
        <f>'DAY 2 INPUT'!S24</f>
        <v>9</v>
      </c>
      <c r="H120" s="99">
        <f>'DAY 2 INPUT'!T24</f>
        <v>9</v>
      </c>
      <c r="I120" s="99">
        <f>'DAY 2 INPUT'!U24</f>
        <v>8</v>
      </c>
      <c r="J120" s="2"/>
      <c r="K120" s="31">
        <f t="shared" si="174"/>
        <v>6</v>
      </c>
      <c r="L120" s="31"/>
      <c r="M120" s="31">
        <f t="shared" si="175"/>
        <v>6</v>
      </c>
      <c r="N120" s="31">
        <f t="shared" si="176"/>
        <v>6</v>
      </c>
      <c r="O120" s="31">
        <f t="shared" si="177"/>
        <v>6</v>
      </c>
      <c r="P120" s="9"/>
      <c r="Q120" s="33">
        <f>IF(K96=D120,1,0)</f>
        <v>0</v>
      </c>
      <c r="R120" s="33">
        <f>IF(K96&gt;D120,1,0)</f>
        <v>1</v>
      </c>
      <c r="S120" s="33">
        <f>IF(K96&gt;D120+17.9,1,0)</f>
        <v>0</v>
      </c>
      <c r="T120" s="33"/>
      <c r="U120" s="33">
        <f t="shared" si="178"/>
        <v>5</v>
      </c>
      <c r="V120" s="159">
        <f t="shared" si="179"/>
        <v>6</v>
      </c>
      <c r="W120" s="33">
        <f>IF(M96=D120,1,0)</f>
        <v>0</v>
      </c>
      <c r="X120" s="33">
        <f>IF(M96&gt;D120,1,0)</f>
        <v>1</v>
      </c>
      <c r="Y120" s="33">
        <f>IF(M96&gt;D120+17.9,1,0)</f>
        <v>0</v>
      </c>
      <c r="Z120" s="33">
        <f t="shared" si="180"/>
        <v>5</v>
      </c>
      <c r="AA120" s="159">
        <f t="shared" si="181"/>
        <v>8</v>
      </c>
      <c r="AB120" s="33">
        <f>IF(N96=D120,1,0)</f>
        <v>0</v>
      </c>
      <c r="AC120" s="33">
        <f>IF(N96&gt;D120,1,0)</f>
        <v>1</v>
      </c>
      <c r="AD120" s="33">
        <f>IF(N96&gt;D120+17.9,1,0)</f>
        <v>0</v>
      </c>
      <c r="AE120" s="33">
        <f t="shared" si="182"/>
        <v>5</v>
      </c>
      <c r="AF120" s="159">
        <f t="shared" si="183"/>
        <v>8</v>
      </c>
      <c r="AG120" s="33">
        <f>IF(O96=D120,1,0)</f>
        <v>0</v>
      </c>
      <c r="AH120" s="33">
        <f>IF(O96&gt;D120,1,0)</f>
        <v>1</v>
      </c>
      <c r="AI120" s="33">
        <f>IF(O96&gt;D120+17.9,1,0)</f>
        <v>0</v>
      </c>
      <c r="AJ120" s="33"/>
      <c r="AK120" s="33">
        <f t="shared" si="184"/>
        <v>5</v>
      </c>
      <c r="AL120" s="159">
        <f t="shared" si="185"/>
        <v>7</v>
      </c>
      <c r="AM120" s="2"/>
      <c r="AN120" s="2"/>
      <c r="AO120" s="31">
        <f xml:space="preserve"> IF( K96-D120&lt;0,-1,0)</f>
        <v>0</v>
      </c>
      <c r="AP120" s="31">
        <f xml:space="preserve"> IF(K96-D120&gt;17.9,C120+2,C120+1)</f>
        <v>5</v>
      </c>
      <c r="AQ120" s="31">
        <f t="shared" si="186"/>
        <v>0</v>
      </c>
      <c r="AR120" s="31"/>
      <c r="AS120" s="31"/>
      <c r="AT120" s="31">
        <f t="shared" si="187"/>
        <v>0</v>
      </c>
      <c r="AU120" s="46">
        <f t="shared" si="188"/>
        <v>0</v>
      </c>
      <c r="AV120" s="31">
        <f xml:space="preserve"> IF( M96-D120&lt;0,-1,0)</f>
        <v>0</v>
      </c>
      <c r="AW120" s="31">
        <f xml:space="preserve"> IF(M96-D120&gt;17.9,C120+2,C120+1)</f>
        <v>5</v>
      </c>
      <c r="AX120" s="31">
        <f t="shared" si="189"/>
        <v>-2</v>
      </c>
      <c r="AY120" s="6">
        <f t="shared" si="190"/>
        <v>0</v>
      </c>
      <c r="AZ120" s="46">
        <f t="shared" si="191"/>
        <v>0</v>
      </c>
      <c r="BA120" s="31">
        <f xml:space="preserve"> IF( N96-D120&lt;0,-1,0)</f>
        <v>0</v>
      </c>
      <c r="BB120" s="31">
        <f xml:space="preserve"> IF(N96-D120&gt;17.9,C120+2,C120+1)</f>
        <v>5</v>
      </c>
      <c r="BC120" s="31">
        <f t="shared" si="192"/>
        <v>-2</v>
      </c>
      <c r="BD120" s="31">
        <f t="shared" si="193"/>
        <v>0</v>
      </c>
      <c r="BE120" s="46">
        <f t="shared" si="194"/>
        <v>0</v>
      </c>
      <c r="BF120" s="31">
        <f xml:space="preserve"> IF( O96-D120&lt;0,-1,0)</f>
        <v>0</v>
      </c>
      <c r="BG120" s="31">
        <f xml:space="preserve"> IF(O96-D120&gt;17.9,C120+2,C120+1)</f>
        <v>5</v>
      </c>
      <c r="BH120" s="31">
        <f t="shared" si="195"/>
        <v>-1</v>
      </c>
      <c r="BI120" s="31">
        <f t="shared" si="196"/>
        <v>0</v>
      </c>
      <c r="BJ120" s="46">
        <f t="shared" si="197"/>
        <v>0</v>
      </c>
    </row>
    <row r="121" spans="2:62" x14ac:dyDescent="0.25">
      <c r="B121" s="4" t="s">
        <v>2</v>
      </c>
      <c r="C121" s="289">
        <f>'DAY 1 INPUT'!C25</f>
        <v>36</v>
      </c>
      <c r="D121" s="289" t="s">
        <v>8</v>
      </c>
      <c r="E121" s="2"/>
      <c r="F121" s="6">
        <f>SUM(F112:F120)</f>
        <v>56</v>
      </c>
      <c r="G121" s="6">
        <f>SUM(G112:G120)</f>
        <v>57</v>
      </c>
      <c r="H121" s="6">
        <f>SUM(H112:H120)</f>
        <v>55</v>
      </c>
      <c r="I121" s="6">
        <f>SUM(I112:I120)</f>
        <v>53</v>
      </c>
      <c r="J121" s="2"/>
      <c r="K121" s="6">
        <f>SUM(K112:K120)</f>
        <v>52</v>
      </c>
      <c r="L121" s="6"/>
      <c r="M121" s="6">
        <f>SUM(M112:M120)</f>
        <v>49</v>
      </c>
      <c r="N121" s="6">
        <f>SUM(N112:N120)</f>
        <v>48</v>
      </c>
      <c r="O121" s="6">
        <f>SUM(O112:O120)</f>
        <v>47</v>
      </c>
      <c r="P121" s="9"/>
      <c r="Q121" s="3" t="s">
        <v>8</v>
      </c>
      <c r="R121" s="3"/>
      <c r="S121" s="3"/>
      <c r="T121" s="3"/>
      <c r="U121" s="3" t="s">
        <v>8</v>
      </c>
      <c r="V121" s="15">
        <f>SUM(V112:V120)</f>
        <v>45</v>
      </c>
      <c r="W121" s="3" t="s">
        <v>8</v>
      </c>
      <c r="X121" s="3"/>
      <c r="Y121" s="3"/>
      <c r="Z121" s="3" t="s">
        <v>8</v>
      </c>
      <c r="AA121" s="15">
        <f>SUM(AA112:AA120)</f>
        <v>46</v>
      </c>
      <c r="AB121" s="3" t="s">
        <v>8</v>
      </c>
      <c r="AC121" s="3"/>
      <c r="AD121" s="3"/>
      <c r="AE121" s="3" t="s">
        <v>8</v>
      </c>
      <c r="AF121" s="15">
        <f>SUM(AF112:AF120)</f>
        <v>43</v>
      </c>
      <c r="AG121" s="3" t="s">
        <v>8</v>
      </c>
      <c r="AH121" s="3"/>
      <c r="AI121" s="3"/>
      <c r="AJ121" s="3"/>
      <c r="AK121" s="3" t="s">
        <v>8</v>
      </c>
      <c r="AL121" s="15">
        <f>SUM(AL112:AL120)</f>
        <v>41</v>
      </c>
      <c r="AM121" s="2"/>
      <c r="AN121" s="2"/>
      <c r="AO121" s="1"/>
      <c r="AP121" s="6" t="s">
        <v>8</v>
      </c>
      <c r="AQ121" s="1" t="s">
        <v>8</v>
      </c>
      <c r="AR121" s="1"/>
      <c r="AS121" s="1"/>
      <c r="AT121" s="6">
        <f>SUM(AT112:AT120)</f>
        <v>9</v>
      </c>
      <c r="AU121" s="48">
        <f>SUM(AU112:AU120)</f>
        <v>9</v>
      </c>
      <c r="AV121" s="1"/>
      <c r="AW121" s="6" t="s">
        <v>8</v>
      </c>
      <c r="AX121" s="1" t="s">
        <v>8</v>
      </c>
      <c r="AY121" s="6">
        <f>SUM(AY112:AY120)</f>
        <v>13</v>
      </c>
      <c r="AZ121" s="48">
        <f>SUM(AZ112:AZ120)</f>
        <v>13</v>
      </c>
      <c r="BA121" s="6"/>
      <c r="BB121" s="6" t="s">
        <v>8</v>
      </c>
      <c r="BC121" s="6" t="s">
        <v>8</v>
      </c>
      <c r="BD121" s="6">
        <f>SUM(BD112:BD120)</f>
        <v>15</v>
      </c>
      <c r="BE121" s="48">
        <f>SUM(BE112:BE120)</f>
        <v>15</v>
      </c>
      <c r="BF121" s="1"/>
      <c r="BG121" s="6" t="s">
        <v>8</v>
      </c>
      <c r="BH121" s="1" t="s">
        <v>8</v>
      </c>
      <c r="BI121" s="6">
        <f>SUM(BI112:BI120)</f>
        <v>15</v>
      </c>
      <c r="BJ121" s="48">
        <f>SUM(BJ112:BJ120)</f>
        <v>15</v>
      </c>
    </row>
    <row r="122" spans="2:62" x14ac:dyDescent="0.25">
      <c r="B122" s="29" t="s">
        <v>1</v>
      </c>
      <c r="C122" s="289">
        <f>'DAY 1 INPUT'!C26</f>
        <v>35</v>
      </c>
      <c r="D122" s="289" t="s">
        <v>8</v>
      </c>
      <c r="E122" s="2"/>
      <c r="F122" s="31">
        <f>F111</f>
        <v>56</v>
      </c>
      <c r="G122" s="31">
        <f>G111</f>
        <v>61</v>
      </c>
      <c r="H122" s="31">
        <f>H111</f>
        <v>48</v>
      </c>
      <c r="I122" s="31">
        <f>I111</f>
        <v>49</v>
      </c>
      <c r="J122" s="2"/>
      <c r="K122" s="31">
        <f>K111</f>
        <v>51</v>
      </c>
      <c r="L122" s="31"/>
      <c r="M122" s="31">
        <f>M111</f>
        <v>51</v>
      </c>
      <c r="N122" s="31">
        <f>N111</f>
        <v>46</v>
      </c>
      <c r="O122" s="31">
        <f>O111</f>
        <v>47</v>
      </c>
      <c r="P122" s="9"/>
      <c r="Q122" s="3" t="s">
        <v>8</v>
      </c>
      <c r="R122" s="3"/>
      <c r="S122" s="3"/>
      <c r="T122" s="3"/>
      <c r="U122" s="3" t="s">
        <v>8</v>
      </c>
      <c r="V122" s="15">
        <f>V111</f>
        <v>44</v>
      </c>
      <c r="W122" s="3" t="s">
        <v>8</v>
      </c>
      <c r="X122" s="3"/>
      <c r="Y122" s="3"/>
      <c r="Z122" s="3" t="s">
        <v>8</v>
      </c>
      <c r="AA122" s="15">
        <f>AA111</f>
        <v>49</v>
      </c>
      <c r="AB122" s="3" t="s">
        <v>8</v>
      </c>
      <c r="AC122" s="3"/>
      <c r="AD122" s="3"/>
      <c r="AE122" s="3" t="s">
        <v>8</v>
      </c>
      <c r="AF122" s="159">
        <f>AF111</f>
        <v>36</v>
      </c>
      <c r="AG122" s="33" t="s">
        <v>8</v>
      </c>
      <c r="AH122" s="33"/>
      <c r="AI122" s="33"/>
      <c r="AJ122" s="33"/>
      <c r="AK122" s="33" t="s">
        <v>8</v>
      </c>
      <c r="AL122" s="159">
        <f>AL111</f>
        <v>37</v>
      </c>
      <c r="AM122" s="2"/>
      <c r="AN122" s="2"/>
      <c r="AO122" s="33"/>
      <c r="AP122" s="32"/>
      <c r="AQ122" s="32"/>
      <c r="AR122" s="32"/>
      <c r="AS122" s="32"/>
      <c r="AT122" s="31">
        <f>AT111</f>
        <v>10</v>
      </c>
      <c r="AU122" s="49">
        <f>AU111</f>
        <v>10</v>
      </c>
      <c r="AV122" s="33"/>
      <c r="AW122" s="32"/>
      <c r="AX122" s="32"/>
      <c r="AY122" s="31">
        <f>AY111</f>
        <v>7</v>
      </c>
      <c r="AZ122" s="49">
        <f>AZ111</f>
        <v>7</v>
      </c>
      <c r="BA122" s="31"/>
      <c r="BB122" s="31"/>
      <c r="BC122" s="31"/>
      <c r="BD122" s="31">
        <f>BD111</f>
        <v>18</v>
      </c>
      <c r="BE122" s="49">
        <f>BE111</f>
        <v>18</v>
      </c>
      <c r="BF122" s="33"/>
      <c r="BG122" s="32"/>
      <c r="BH122" s="32"/>
      <c r="BI122" s="31">
        <f>BI111</f>
        <v>17</v>
      </c>
      <c r="BJ122" s="49">
        <f>BJ111</f>
        <v>17</v>
      </c>
    </row>
    <row r="123" spans="2:62" x14ac:dyDescent="0.25">
      <c r="B123" s="4" t="s">
        <v>3</v>
      </c>
      <c r="C123" s="289">
        <f>'DAY 1 INPUT'!C27</f>
        <v>71</v>
      </c>
      <c r="D123" s="289" t="s">
        <v>8</v>
      </c>
      <c r="E123" s="13"/>
      <c r="F123" s="6">
        <f>SUM(F121+F122)</f>
        <v>112</v>
      </c>
      <c r="G123" s="6">
        <f>SUM(G121+G122)</f>
        <v>118</v>
      </c>
      <c r="H123" s="6">
        <f>SUM(H121+H122)</f>
        <v>103</v>
      </c>
      <c r="I123" s="6">
        <f>SUM(I121+I122)</f>
        <v>102</v>
      </c>
      <c r="J123" s="13"/>
      <c r="K123" s="6">
        <f>SUM(K121+K122)</f>
        <v>103</v>
      </c>
      <c r="L123" s="6"/>
      <c r="M123" s="6">
        <f>SUM(M121+M122)</f>
        <v>100</v>
      </c>
      <c r="N123" s="6">
        <f>SUM(N121+N122)</f>
        <v>94</v>
      </c>
      <c r="O123" s="6">
        <f>SUM(O121+O122)</f>
        <v>94</v>
      </c>
      <c r="P123" s="21"/>
      <c r="Q123" s="3" t="s">
        <v>8</v>
      </c>
      <c r="R123" s="3"/>
      <c r="S123" s="3"/>
      <c r="T123" s="3"/>
      <c r="U123" s="3" t="s">
        <v>8</v>
      </c>
      <c r="V123" s="15">
        <f>V121+V122</f>
        <v>89</v>
      </c>
      <c r="W123" s="3" t="s">
        <v>8</v>
      </c>
      <c r="X123" s="3"/>
      <c r="Y123" s="3"/>
      <c r="Z123" s="3" t="s">
        <v>8</v>
      </c>
      <c r="AA123" s="15">
        <f>AA121+AA122</f>
        <v>95</v>
      </c>
      <c r="AB123" s="3" t="s">
        <v>8</v>
      </c>
      <c r="AC123" s="3"/>
      <c r="AD123" s="3"/>
      <c r="AE123" s="3" t="s">
        <v>8</v>
      </c>
      <c r="AF123" s="15">
        <f>AF121+AF122</f>
        <v>79</v>
      </c>
      <c r="AG123" s="3" t="s">
        <v>8</v>
      </c>
      <c r="AH123" s="3"/>
      <c r="AI123" s="3"/>
      <c r="AJ123" s="3"/>
      <c r="AK123" s="3" t="s">
        <v>8</v>
      </c>
      <c r="AL123" s="15">
        <f>AL121+AL122</f>
        <v>78</v>
      </c>
      <c r="AM123" s="2"/>
      <c r="AN123" s="2"/>
      <c r="AO123" s="3"/>
      <c r="AP123" s="1"/>
      <c r="AQ123" s="1"/>
      <c r="AR123" s="1"/>
      <c r="AS123" s="1"/>
      <c r="AT123" s="6">
        <f>SUM(AT121+AT122)</f>
        <v>19</v>
      </c>
      <c r="AU123" s="48">
        <f>SUM(AU121+AU122)</f>
        <v>19</v>
      </c>
      <c r="AV123" s="3"/>
      <c r="AW123" s="1"/>
      <c r="AX123" s="1"/>
      <c r="AY123" s="6">
        <f>SUM(AY121+AY122)</f>
        <v>20</v>
      </c>
      <c r="AZ123" s="48">
        <f>SUM(AZ121+AZ122)</f>
        <v>20</v>
      </c>
      <c r="BA123" s="6"/>
      <c r="BB123" s="6"/>
      <c r="BC123" s="6"/>
      <c r="BD123" s="6">
        <f>SUM(BD121+BD122)</f>
        <v>33</v>
      </c>
      <c r="BE123" s="48">
        <f>SUM(BE121+BE122)</f>
        <v>33</v>
      </c>
      <c r="BF123" s="3"/>
      <c r="BG123" s="1"/>
      <c r="BH123" s="1"/>
      <c r="BI123" s="6">
        <f>SUM(BI121+BI122)</f>
        <v>32</v>
      </c>
      <c r="BJ123" s="48">
        <f>SUM(BJ121+BJ122)</f>
        <v>32</v>
      </c>
    </row>
  </sheetData>
  <mergeCells count="11">
    <mergeCell ref="F99:I99"/>
    <mergeCell ref="AO99:AY99"/>
    <mergeCell ref="Q101:U101"/>
    <mergeCell ref="F6:I6"/>
    <mergeCell ref="F68:I68"/>
    <mergeCell ref="AO68:AY68"/>
    <mergeCell ref="Q70:U70"/>
    <mergeCell ref="AO6:AY6"/>
    <mergeCell ref="F37:I37"/>
    <mergeCell ref="AO37:AY37"/>
    <mergeCell ref="AG8:AK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abSelected="1" zoomScale="70" zoomScaleNormal="70" workbookViewId="0">
      <selection activeCell="AV1" sqref="AV1"/>
    </sheetView>
  </sheetViews>
  <sheetFormatPr defaultRowHeight="21" customHeight="1" x14ac:dyDescent="0.25"/>
  <cols>
    <col min="1" max="1" width="8.7109375" customWidth="1"/>
    <col min="2" max="2" width="11.5703125" customWidth="1"/>
    <col min="3" max="37" width="7.7109375" customWidth="1"/>
  </cols>
  <sheetData>
    <row r="1" spans="1:36" ht="21" customHeight="1" x14ac:dyDescent="0.4">
      <c r="C1" s="93" t="s">
        <v>85</v>
      </c>
      <c r="T1" s="77"/>
      <c r="U1" s="226" t="s">
        <v>45</v>
      </c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6" ht="21" customHeight="1" x14ac:dyDescent="0.4">
      <c r="C2" s="93"/>
      <c r="T2" s="68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6" x14ac:dyDescent="0.35">
      <c r="A3" s="76"/>
      <c r="B3" s="77"/>
      <c r="C3" s="226" t="s">
        <v>44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183" t="s">
        <v>0</v>
      </c>
      <c r="U3" s="184" t="str">
        <f>'DAY 1 INPUT'!F4</f>
        <v>Steve</v>
      </c>
      <c r="V3" s="185" t="str">
        <f>'DAY 1 INPUT'!G4</f>
        <v>Jeff</v>
      </c>
      <c r="W3" s="398" t="str">
        <f>'DAY 1 INPUT'!H4</f>
        <v>Mike</v>
      </c>
      <c r="X3" s="399" t="str">
        <f>'DAY 1 INPUT'!I4</f>
        <v>Derek</v>
      </c>
      <c r="Y3" s="187" t="str">
        <f>'DAY 1 INPUT'!J4</f>
        <v>Derm</v>
      </c>
      <c r="Z3" s="188" t="str">
        <f>'DAY 1 INPUT'!K4</f>
        <v>Tom</v>
      </c>
      <c r="AA3" s="189" t="str">
        <f>'DAY 1 INPUT'!L4</f>
        <v>Stew</v>
      </c>
      <c r="AB3" s="190" t="str">
        <f>'DAY 1 INPUT'!M4</f>
        <v>Aaron</v>
      </c>
      <c r="AC3" s="407" t="str">
        <f>'DAY 1 INPUT'!N4</f>
        <v>Neil</v>
      </c>
      <c r="AD3" s="408" t="str">
        <f>'DAY 1 INPUT'!O4</f>
        <v>RichB</v>
      </c>
      <c r="AE3" s="360" t="str">
        <f>'DAY 1 INPUT'!P4</f>
        <v>Brian</v>
      </c>
      <c r="AF3" s="361" t="str">
        <f>'DAY 1 INPUT'!Q4</f>
        <v>Robin</v>
      </c>
      <c r="AG3" s="343" t="str">
        <f>'DAY 1 INPUT'!R4</f>
        <v>Phil</v>
      </c>
      <c r="AH3" s="343" t="str">
        <f>'DAY 1 INPUT'!S4</f>
        <v>Alan</v>
      </c>
      <c r="AI3" s="186" t="str">
        <f>'DAY 1 INPUT'!T4</f>
        <v>RichM</v>
      </c>
      <c r="AJ3" s="186" t="str">
        <f>'DAY 1 INPUT'!U4</f>
        <v>Sanj</v>
      </c>
    </row>
    <row r="4" spans="1:36" ht="20.100000000000001" customHeight="1" x14ac:dyDescent="0.4">
      <c r="C4" s="65" t="s">
        <v>8</v>
      </c>
      <c r="D4" s="65" t="s">
        <v>8</v>
      </c>
      <c r="T4" s="193">
        <v>1</v>
      </c>
      <c r="U4" s="194">
        <f>IF('Day 2 Cards'!AU9&gt;'Day 2 Cards'!AZ9,'Day 2 Cards'!AU9,'Day 2 Cards'!AZ9)</f>
        <v>2</v>
      </c>
      <c r="V4" s="195" t="s">
        <v>8</v>
      </c>
      <c r="W4" s="194">
        <f>IF('Day 2 Cards'!BE9&gt;'Day 2 Cards'!BJ9,'Day 2 Cards'!BE9,'Day 2 Cards'!BJ9)</f>
        <v>1</v>
      </c>
      <c r="X4" s="195"/>
      <c r="Y4" s="194">
        <f>IF('Day 2 Cards'!AU40&gt;'Day 2 Cards'!AZ40,'Day 2 Cards'!AU40,'Day 2 Cards'!AZ40)</f>
        <v>2</v>
      </c>
      <c r="Z4" s="195"/>
      <c r="AA4" s="194">
        <f>IF('Day 2 Cards'!BE40&gt;'Day 2 Cards'!BJ40,'Day 2 Cards'!BE40,'Day 2 Cards'!BJ40)</f>
        <v>1</v>
      </c>
      <c r="AB4" s="195"/>
      <c r="AC4" s="194">
        <f>IF('Day 2 Cards'!AU71&gt;'Day 2 Cards'!AZ71,'Day 2 Cards'!AU71,'Day 2 Cards'!AZ71)</f>
        <v>0</v>
      </c>
      <c r="AD4" s="195"/>
      <c r="AE4" s="194">
        <f>IF('Day 2 Cards'!BE71&gt;'Day 2 Cards'!BJ71,'Day 2 Cards'!BE71,'Day 2 Cards'!BJ71)</f>
        <v>2</v>
      </c>
      <c r="AF4" s="195"/>
      <c r="AG4" s="194">
        <f>IF('Day 2 Cards'!AU102&gt;'Day 2 Cards'!AZ102,'Day 2 Cards'!AU102,'Day 2 Cards'!AZ102)</f>
        <v>0</v>
      </c>
      <c r="AH4" s="195"/>
      <c r="AI4" s="194">
        <f>IF('Day 2 Cards'!BE102&gt;'Day 2 Cards'!BJ102,'Day 2 Cards'!BE102,'Day 2 Cards'!BJ102)</f>
        <v>2</v>
      </c>
      <c r="AJ4" s="195"/>
    </row>
    <row r="5" spans="1:36" x14ac:dyDescent="0.35">
      <c r="C5" s="179" t="str">
        <f>'DAY 1 INPUT'!F4</f>
        <v>Steve</v>
      </c>
      <c r="D5" s="179" t="str">
        <f>'DAY 1 INPUT'!G4</f>
        <v>Jeff</v>
      </c>
      <c r="E5" s="394" t="str">
        <f>'DAY 1 INPUT'!H4</f>
        <v>Mike</v>
      </c>
      <c r="F5" s="394" t="str">
        <f>'DAY 1 INPUT'!I4</f>
        <v>Derek</v>
      </c>
      <c r="G5" s="181" t="str">
        <f>'DAY 1 INPUT'!J4</f>
        <v>Derm</v>
      </c>
      <c r="H5" s="181" t="str">
        <f>'DAY 1 INPUT'!K4</f>
        <v>Tom</v>
      </c>
      <c r="I5" s="182" t="str">
        <f>'DAY 1 INPUT'!L4</f>
        <v>Stew</v>
      </c>
      <c r="J5" s="182" t="str">
        <f>'DAY 1 INPUT'!M4</f>
        <v>Aaron</v>
      </c>
      <c r="K5" s="406" t="str">
        <f>'DAY 1 INPUT'!N4</f>
        <v>Neil</v>
      </c>
      <c r="L5" s="406" t="str">
        <f>'DAY 1 INPUT'!O4</f>
        <v>RichB</v>
      </c>
      <c r="M5" s="358" t="str">
        <f>'DAY 1 INPUT'!P4</f>
        <v>Brian</v>
      </c>
      <c r="N5" s="358" t="str">
        <f>'DAY 1 INPUT'!Q4</f>
        <v>Robin</v>
      </c>
      <c r="O5" s="334" t="str">
        <f>'DAY 1 INPUT'!R4</f>
        <v>Phil</v>
      </c>
      <c r="P5" s="334" t="str">
        <f>'DAY 1 INPUT'!S4</f>
        <v>Alan</v>
      </c>
      <c r="Q5" s="180" t="str">
        <f>'DAY 1 INPUT'!T4</f>
        <v>RichM</v>
      </c>
      <c r="R5" s="180" t="str">
        <f>'DAY 1 INPUT'!U4</f>
        <v>Sanj</v>
      </c>
      <c r="T5" s="291">
        <v>2</v>
      </c>
      <c r="U5" s="292">
        <f>IF('Day 2 Cards'!AU10&gt;'Day 2 Cards'!AZ10,'Day 2 Cards'!AU10,'Day 2 Cards'!AZ10)</f>
        <v>3</v>
      </c>
      <c r="V5" s="293" t="s">
        <v>8</v>
      </c>
      <c r="W5" s="292">
        <f>IF('Day 2 Cards'!BE10&gt;'Day 2 Cards'!BJ10,'Day 2 Cards'!BE10,'Day 2 Cards'!BJ10)</f>
        <v>2</v>
      </c>
      <c r="X5" s="293"/>
      <c r="Y5" s="292">
        <f>IF('Day 2 Cards'!AU41&gt;'Day 2 Cards'!AZ41,'Day 2 Cards'!AU41,'Day 2 Cards'!AZ41)</f>
        <v>3</v>
      </c>
      <c r="Z5" s="293"/>
      <c r="AA5" s="292">
        <f>IF('Day 2 Cards'!BE41&gt;'Day 2 Cards'!BJ41,'Day 2 Cards'!BE41,'Day 2 Cards'!BJ41)</f>
        <v>3</v>
      </c>
      <c r="AB5" s="293"/>
      <c r="AC5" s="292">
        <f>IF('Day 2 Cards'!AU72&gt;'Day 2 Cards'!AZ72,'Day 2 Cards'!AU72,'Day 2 Cards'!AZ72)</f>
        <v>3</v>
      </c>
      <c r="AD5" s="293"/>
      <c r="AE5" s="292">
        <f>IF('Day 2 Cards'!BE72&gt;'Day 2 Cards'!BJ72,'Day 2 Cards'!BE72,'Day 2 Cards'!BJ72)</f>
        <v>3</v>
      </c>
      <c r="AF5" s="293"/>
      <c r="AG5" s="194">
        <f>IF('Day 2 Cards'!AU103&gt;'Day 2 Cards'!AZ103,'Day 2 Cards'!AU103,'Day 2 Cards'!AZ103)</f>
        <v>1</v>
      </c>
      <c r="AH5" s="293"/>
      <c r="AI5" s="194">
        <f>IF('Day 2 Cards'!BE103&gt;'Day 2 Cards'!BJ103,'Day 2 Cards'!BE103,'Day 2 Cards'!BJ103)</f>
        <v>2</v>
      </c>
      <c r="AJ5" s="293"/>
    </row>
    <row r="6" spans="1:36" ht="20.100000000000001" customHeight="1" x14ac:dyDescent="0.35">
      <c r="A6" s="66" t="s">
        <v>10</v>
      </c>
      <c r="C6" s="191">
        <f>'Day 2 Cards'!AU30</f>
        <v>15</v>
      </c>
      <c r="D6" s="191">
        <f>'Day 2 Cards'!AZ30</f>
        <v>22</v>
      </c>
      <c r="E6" s="191">
        <f>'Day 2 Cards'!BE30</f>
        <v>20</v>
      </c>
      <c r="F6" s="191">
        <f>'Day 2 Cards'!BJ30</f>
        <v>21</v>
      </c>
      <c r="G6" s="191">
        <f>'Day 2 Cards'!AU61</f>
        <v>32</v>
      </c>
      <c r="H6" s="191">
        <f>'Day 2 Cards'!AZ61</f>
        <v>16</v>
      </c>
      <c r="I6" s="191">
        <f>'Day 2 Cards'!BE61</f>
        <v>27</v>
      </c>
      <c r="J6" s="191">
        <f>'Day 2 Cards'!BJ61</f>
        <v>26</v>
      </c>
      <c r="K6" s="191">
        <f>'Day 2 Cards'!AU92</f>
        <v>33</v>
      </c>
      <c r="L6" s="191">
        <f>'Day 2 Cards'!AZ92</f>
        <v>14</v>
      </c>
      <c r="M6" s="191">
        <f>'Day 2 Cards'!BE92</f>
        <v>17</v>
      </c>
      <c r="N6" s="191">
        <f>'Day 2 Cards'!BJ92</f>
        <v>34</v>
      </c>
      <c r="O6" s="191">
        <f>'Day 2 Cards'!AU123</f>
        <v>19</v>
      </c>
      <c r="P6" s="191">
        <f>'Day 2 Cards'!AZ123</f>
        <v>20</v>
      </c>
      <c r="Q6" s="191">
        <f>'Day 2 Cards'!BE123</f>
        <v>33</v>
      </c>
      <c r="R6" s="191">
        <f>'Day 2 Cards'!BJ123</f>
        <v>32</v>
      </c>
      <c r="T6" s="193">
        <v>3</v>
      </c>
      <c r="U6" s="194">
        <f>IF('Day 2 Cards'!AU11&gt;'Day 2 Cards'!AZ11,'Day 2 Cards'!AU11,'Day 2 Cards'!AZ11)</f>
        <v>2</v>
      </c>
      <c r="V6" s="195" t="s">
        <v>8</v>
      </c>
      <c r="W6" s="194">
        <f>IF('Day 2 Cards'!BE11&gt;'Day 2 Cards'!BJ11,'Day 2 Cards'!BE11,'Day 2 Cards'!BJ11)</f>
        <v>2</v>
      </c>
      <c r="X6" s="195"/>
      <c r="Y6" s="194">
        <f>IF('Day 2 Cards'!AU42&gt;'Day 2 Cards'!AZ42,'Day 2 Cards'!AU42,'Day 2 Cards'!AZ42)</f>
        <v>1</v>
      </c>
      <c r="Z6" s="195"/>
      <c r="AA6" s="194">
        <f>IF('Day 2 Cards'!BE42&gt;'Day 2 Cards'!BJ42,'Day 2 Cards'!BE42,'Day 2 Cards'!BJ42)</f>
        <v>2</v>
      </c>
      <c r="AB6" s="195"/>
      <c r="AC6" s="194">
        <f>IF('Day 2 Cards'!AU73&gt;'Day 2 Cards'!AZ73,'Day 2 Cards'!AU73,'Day 2 Cards'!AZ73)</f>
        <v>2</v>
      </c>
      <c r="AD6" s="195"/>
      <c r="AE6" s="194">
        <f>IF('Day 2 Cards'!BE73&gt;'Day 2 Cards'!BJ73,'Day 2 Cards'!BE73,'Day 2 Cards'!BJ73)</f>
        <v>3</v>
      </c>
      <c r="AF6" s="195"/>
      <c r="AG6" s="194">
        <f>IF('Day 2 Cards'!AU104&gt;'Day 2 Cards'!AZ104,'Day 2 Cards'!AU104,'Day 2 Cards'!AZ104)</f>
        <v>3</v>
      </c>
      <c r="AH6" s="195"/>
      <c r="AI6" s="194">
        <f>IF('Day 2 Cards'!BE104&gt;'Day 2 Cards'!BJ104,'Day 2 Cards'!BE104,'Day 2 Cards'!BJ104)</f>
        <v>2</v>
      </c>
      <c r="AJ6" s="195"/>
    </row>
    <row r="7" spans="1:36" ht="20.100000000000001" customHeight="1" x14ac:dyDescent="0.35">
      <c r="A7" s="66" t="s">
        <v>41</v>
      </c>
      <c r="C7" s="192">
        <f>'DAY 2 INPUT'!F5</f>
        <v>40</v>
      </c>
      <c r="D7" s="192">
        <f>'DAY 2 INPUT'!G5</f>
        <v>22</v>
      </c>
      <c r="E7" s="192">
        <f>'DAY 2 INPUT'!H5</f>
        <v>22</v>
      </c>
      <c r="F7" s="192">
        <f>'DAY 2 INPUT'!I5</f>
        <v>28</v>
      </c>
      <c r="G7" s="192">
        <f>'DAY 2 INPUT'!J5</f>
        <v>22</v>
      </c>
      <c r="H7" s="192">
        <f>'DAY 2 INPUT'!K5</f>
        <v>34</v>
      </c>
      <c r="I7" s="192">
        <f>'DAY 2 INPUT'!L5</f>
        <v>21</v>
      </c>
      <c r="J7" s="192">
        <f>'DAY 2 INPUT'!M5</f>
        <v>24</v>
      </c>
      <c r="K7" s="192">
        <f>'DAY 2 INPUT'!N5</f>
        <v>20</v>
      </c>
      <c r="L7" s="192">
        <f>'DAY 2 INPUT'!O5</f>
        <v>28</v>
      </c>
      <c r="M7" s="192">
        <f>'DAY 2 INPUT'!P5</f>
        <v>28</v>
      </c>
      <c r="N7" s="192">
        <f>'DAY 2 INPUT'!Q5</f>
        <v>10</v>
      </c>
      <c r="O7" s="192">
        <f>'DAY 2 INPUT'!R5</f>
        <v>23</v>
      </c>
      <c r="P7" s="192">
        <f>'DAY 2 INPUT'!S5</f>
        <v>23</v>
      </c>
      <c r="Q7" s="192">
        <f>'DAY 2 INPUT'!T5</f>
        <v>24</v>
      </c>
      <c r="R7" s="192">
        <f>'DAY 2 INPUT'!U5</f>
        <v>24</v>
      </c>
      <c r="T7" s="196">
        <v>4</v>
      </c>
      <c r="U7" s="292">
        <f>IF('Day 2 Cards'!AU12&gt;'Day 2 Cards'!AZ12,'Day 2 Cards'!AU12,'Day 2 Cards'!AZ12)</f>
        <v>1</v>
      </c>
      <c r="V7" s="293" t="s">
        <v>8</v>
      </c>
      <c r="W7" s="292">
        <f>IF('Day 2 Cards'!BE12&gt;'Day 2 Cards'!BJ12,'Day 2 Cards'!BE12,'Day 2 Cards'!BJ12)</f>
        <v>1</v>
      </c>
      <c r="X7" s="293"/>
      <c r="Y7" s="292">
        <f>IF('Day 2 Cards'!AU43&gt;'Day 2 Cards'!AZ43,'Day 2 Cards'!AU43,'Day 2 Cards'!AZ43)</f>
        <v>0</v>
      </c>
      <c r="Z7" s="293"/>
      <c r="AA7" s="292">
        <f>IF('Day 2 Cards'!BE43&gt;'Day 2 Cards'!BJ43,'Day 2 Cards'!BE43,'Day 2 Cards'!BJ43)</f>
        <v>1</v>
      </c>
      <c r="AB7" s="293"/>
      <c r="AC7" s="292">
        <f>IF('Day 2 Cards'!AU74&gt;'Day 2 Cards'!AZ74,'Day 2 Cards'!AU74,'Day 2 Cards'!AZ74)</f>
        <v>2</v>
      </c>
      <c r="AD7" s="293"/>
      <c r="AE7" s="292">
        <f>IF('Day 2 Cards'!BE74&gt;'Day 2 Cards'!BJ74,'Day 2 Cards'!BE74,'Day 2 Cards'!BJ74)</f>
        <v>2</v>
      </c>
      <c r="AF7" s="293"/>
      <c r="AG7" s="194">
        <f>IF('Day 2 Cards'!AU105&gt;'Day 2 Cards'!AZ105,'Day 2 Cards'!AU105,'Day 2 Cards'!AZ105)</f>
        <v>0</v>
      </c>
      <c r="AH7" s="293"/>
      <c r="AI7" s="194">
        <f>IF('Day 2 Cards'!BE105&gt;'Day 2 Cards'!BJ105,'Day 2 Cards'!BE105,'Day 2 Cards'!BJ105)</f>
        <v>4</v>
      </c>
      <c r="AJ7" s="293"/>
    </row>
    <row r="8" spans="1:36" ht="20.100000000000001" customHeight="1" x14ac:dyDescent="0.35">
      <c r="A8" s="66" t="s">
        <v>42</v>
      </c>
      <c r="C8" s="192">
        <f>'Day 2 Cards'!BA3</f>
        <v>38</v>
      </c>
      <c r="D8" s="192">
        <f>'Day 2 Cards'!BB3</f>
        <v>29</v>
      </c>
      <c r="E8" s="192">
        <f>'Day 2 Cards'!BC3</f>
        <v>30</v>
      </c>
      <c r="F8" s="192">
        <f>'Day 2 Cards'!BD3</f>
        <v>35</v>
      </c>
      <c r="G8" s="192">
        <f>'Day 2 Cards'!BA34</f>
        <v>22</v>
      </c>
      <c r="H8" s="192">
        <f>'Day 2 Cards'!BB34</f>
        <v>34</v>
      </c>
      <c r="I8" s="192">
        <f>'Day 2 Cards'!BC34</f>
        <v>24</v>
      </c>
      <c r="J8" s="192">
        <f>'Day 2 Cards'!BD34</f>
        <v>28</v>
      </c>
      <c r="K8" s="192">
        <f>'Day 2 Cards'!BA65</f>
        <v>19</v>
      </c>
      <c r="L8" s="192">
        <f>'Day 2 Cards'!BB65</f>
        <v>33</v>
      </c>
      <c r="M8" s="192">
        <f>'Day 2 Cards'!BC65</f>
        <v>33</v>
      </c>
      <c r="N8" s="192">
        <f>'Day 2 Cards'!BD65</f>
        <v>11</v>
      </c>
      <c r="O8" s="192">
        <f>'Day 2 Cards'!BA96</f>
        <v>32</v>
      </c>
      <c r="P8" s="192">
        <f>'Day 2 Cards'!BB96</f>
        <v>29</v>
      </c>
      <c r="Q8" s="192">
        <f>'Day 2 Cards'!BC96</f>
        <v>23</v>
      </c>
      <c r="R8" s="192">
        <f>'Day 2 Cards'!BD96</f>
        <v>23</v>
      </c>
      <c r="T8" s="193">
        <v>5</v>
      </c>
      <c r="U8" s="194">
        <f>IF('Day 2 Cards'!AU13&gt;'Day 2 Cards'!AZ13,'Day 2 Cards'!AU13,'Day 2 Cards'!AZ13)</f>
        <v>1</v>
      </c>
      <c r="V8" s="195" t="s">
        <v>8</v>
      </c>
      <c r="W8" s="194">
        <f>IF('Day 2 Cards'!BE13&gt;'Day 2 Cards'!BJ13,'Day 2 Cards'!BE13,'Day 2 Cards'!BJ13)</f>
        <v>2</v>
      </c>
      <c r="X8" s="195"/>
      <c r="Y8" s="194">
        <f>IF('Day 2 Cards'!AU44&gt;'Day 2 Cards'!AZ44,'Day 2 Cards'!AU44,'Day 2 Cards'!AZ44)</f>
        <v>2</v>
      </c>
      <c r="Z8" s="195"/>
      <c r="AA8" s="194">
        <f>IF('Day 2 Cards'!BE44&gt;'Day 2 Cards'!BJ44,'Day 2 Cards'!BE44,'Day 2 Cards'!BJ44)</f>
        <v>1</v>
      </c>
      <c r="AB8" s="195"/>
      <c r="AC8" s="194">
        <f>IF('Day 2 Cards'!AU75&gt;'Day 2 Cards'!AZ75,'Day 2 Cards'!AU75,'Day 2 Cards'!AZ75)</f>
        <v>1</v>
      </c>
      <c r="AD8" s="195"/>
      <c r="AE8" s="194">
        <f>IF('Day 2 Cards'!BE75&gt;'Day 2 Cards'!BJ75,'Day 2 Cards'!BE75,'Day 2 Cards'!BJ75)</f>
        <v>1</v>
      </c>
      <c r="AF8" s="195"/>
      <c r="AG8" s="194">
        <f>IF('Day 2 Cards'!AU106&gt;'Day 2 Cards'!AZ106,'Day 2 Cards'!AU106,'Day 2 Cards'!AZ106)</f>
        <v>2</v>
      </c>
      <c r="AH8" s="195"/>
      <c r="AI8" s="194">
        <f>IF('Day 2 Cards'!BE106&gt;'Day 2 Cards'!BJ106,'Day 2 Cards'!BE106,'Day 2 Cards'!BJ106)</f>
        <v>3</v>
      </c>
      <c r="AJ8" s="195"/>
    </row>
    <row r="9" spans="1:36" ht="20.100000000000001" customHeight="1" x14ac:dyDescent="0.35">
      <c r="A9" s="70" t="s">
        <v>43</v>
      </c>
      <c r="B9" s="71"/>
      <c r="C9" s="192">
        <f>C8-C7</f>
        <v>-2</v>
      </c>
      <c r="D9" s="192">
        <f t="shared" ref="D9:N9" si="0">D8-D7</f>
        <v>7</v>
      </c>
      <c r="E9" s="192">
        <f t="shared" si="0"/>
        <v>8</v>
      </c>
      <c r="F9" s="192">
        <f t="shared" si="0"/>
        <v>7</v>
      </c>
      <c r="G9" s="192">
        <f t="shared" si="0"/>
        <v>0</v>
      </c>
      <c r="H9" s="192">
        <f t="shared" si="0"/>
        <v>0</v>
      </c>
      <c r="I9" s="192">
        <f t="shared" si="0"/>
        <v>3</v>
      </c>
      <c r="J9" s="192">
        <f t="shared" si="0"/>
        <v>4</v>
      </c>
      <c r="K9" s="192">
        <f t="shared" si="0"/>
        <v>-1</v>
      </c>
      <c r="L9" s="192">
        <f t="shared" si="0"/>
        <v>5</v>
      </c>
      <c r="M9" s="192">
        <f t="shared" si="0"/>
        <v>5</v>
      </c>
      <c r="N9" s="192">
        <f t="shared" si="0"/>
        <v>1</v>
      </c>
      <c r="O9" s="192">
        <f t="shared" ref="O9:R9" si="1">O8-O7</f>
        <v>9</v>
      </c>
      <c r="P9" s="192">
        <f t="shared" si="1"/>
        <v>6</v>
      </c>
      <c r="Q9" s="192">
        <f t="shared" si="1"/>
        <v>-1</v>
      </c>
      <c r="R9" s="192">
        <f t="shared" si="1"/>
        <v>-1</v>
      </c>
      <c r="T9" s="196">
        <v>6</v>
      </c>
      <c r="U9" s="292">
        <f>IF('Day 2 Cards'!AU14&gt;'Day 2 Cards'!AZ14,'Day 2 Cards'!AU14,'Day 2 Cards'!AZ14)</f>
        <v>2</v>
      </c>
      <c r="V9" s="293" t="s">
        <v>8</v>
      </c>
      <c r="W9" s="292">
        <f>IF('Day 2 Cards'!BE14&gt;'Day 2 Cards'!BJ14,'Day 2 Cards'!BE14,'Day 2 Cards'!BJ14)</f>
        <v>2</v>
      </c>
      <c r="X9" s="293"/>
      <c r="Y9" s="292">
        <f>IF('Day 2 Cards'!AU45&gt;'Day 2 Cards'!AZ45,'Day 2 Cards'!AU45,'Day 2 Cards'!AZ45)</f>
        <v>4</v>
      </c>
      <c r="Z9" s="293"/>
      <c r="AA9" s="292">
        <f>IF('Day 2 Cards'!BE45&gt;'Day 2 Cards'!BJ45,'Day 2 Cards'!BE45,'Day 2 Cards'!BJ45)</f>
        <v>3</v>
      </c>
      <c r="AB9" s="293"/>
      <c r="AC9" s="292">
        <f>IF('Day 2 Cards'!AU76&gt;'Day 2 Cards'!AZ76,'Day 2 Cards'!AU76,'Day 2 Cards'!AZ76)</f>
        <v>2</v>
      </c>
      <c r="AD9" s="293"/>
      <c r="AE9" s="292">
        <f>IF('Day 2 Cards'!BE76&gt;'Day 2 Cards'!BJ76,'Day 2 Cards'!BE76,'Day 2 Cards'!BJ76)</f>
        <v>1</v>
      </c>
      <c r="AF9" s="293"/>
      <c r="AG9" s="194">
        <f>IF('Day 2 Cards'!AU107&gt;'Day 2 Cards'!AZ107,'Day 2 Cards'!AU107,'Day 2 Cards'!AZ107)</f>
        <v>3</v>
      </c>
      <c r="AH9" s="293"/>
      <c r="AI9" s="194">
        <f>IF('Day 2 Cards'!BE107&gt;'Day 2 Cards'!BJ107,'Day 2 Cards'!BE107,'Day 2 Cards'!BJ107)</f>
        <v>2</v>
      </c>
      <c r="AJ9" s="293"/>
    </row>
    <row r="10" spans="1:36" ht="20.100000000000001" customHeight="1" x14ac:dyDescent="0.35">
      <c r="A10" s="91"/>
      <c r="B10" s="7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T10" s="193">
        <v>7</v>
      </c>
      <c r="U10" s="194">
        <f>IF('Day 2 Cards'!AU15&gt;'Day 2 Cards'!AZ15,'Day 2 Cards'!AU15,'Day 2 Cards'!AZ15)</f>
        <v>2</v>
      </c>
      <c r="V10" s="195" t="s">
        <v>8</v>
      </c>
      <c r="W10" s="194">
        <f>IF('Day 2 Cards'!BE15&gt;'Day 2 Cards'!BJ15,'Day 2 Cards'!BE15,'Day 2 Cards'!BJ15)</f>
        <v>2</v>
      </c>
      <c r="X10" s="195"/>
      <c r="Y10" s="194">
        <f>IF('Day 2 Cards'!AU46&gt;'Day 2 Cards'!AZ46,'Day 2 Cards'!AU46,'Day 2 Cards'!AZ46)</f>
        <v>2</v>
      </c>
      <c r="Z10" s="195"/>
      <c r="AA10" s="194">
        <f>IF('Day 2 Cards'!BE46&gt;'Day 2 Cards'!BJ46,'Day 2 Cards'!BE46,'Day 2 Cards'!BJ46)</f>
        <v>3</v>
      </c>
      <c r="AB10" s="195"/>
      <c r="AC10" s="194">
        <f>IF('Day 2 Cards'!AU77&gt;'Day 2 Cards'!AZ77,'Day 2 Cards'!AU77,'Day 2 Cards'!AZ77)</f>
        <v>3</v>
      </c>
      <c r="AD10" s="195"/>
      <c r="AE10" s="194">
        <f>IF('Day 2 Cards'!BE77&gt;'Day 2 Cards'!BJ77,'Day 2 Cards'!BE77,'Day 2 Cards'!BJ77)</f>
        <v>2</v>
      </c>
      <c r="AF10" s="195"/>
      <c r="AG10" s="194">
        <f>IF('Day 2 Cards'!AU108&gt;'Day 2 Cards'!AZ108,'Day 2 Cards'!AU108,'Day 2 Cards'!AZ108)</f>
        <v>2</v>
      </c>
      <c r="AH10" s="195"/>
      <c r="AI10" s="194">
        <f>IF('Day 2 Cards'!BE108&gt;'Day 2 Cards'!BJ108,'Day 2 Cards'!BE108,'Day 2 Cards'!BJ108)</f>
        <v>3</v>
      </c>
      <c r="AJ10" s="195"/>
    </row>
    <row r="11" spans="1:36" ht="20.100000000000001" customHeight="1" x14ac:dyDescent="0.35">
      <c r="A11" s="76"/>
      <c r="B11" s="77"/>
      <c r="C11" s="179" t="str">
        <f>'DAY 1 INPUT'!F4</f>
        <v>Steve</v>
      </c>
      <c r="D11" s="179" t="str">
        <f>'DAY 1 INPUT'!G4</f>
        <v>Jeff</v>
      </c>
      <c r="E11" s="394" t="str">
        <f>'DAY 1 INPUT'!H4</f>
        <v>Mike</v>
      </c>
      <c r="F11" s="394" t="str">
        <f>'DAY 1 INPUT'!I4</f>
        <v>Derek</v>
      </c>
      <c r="G11" s="181" t="str">
        <f>'DAY 1 INPUT'!J4</f>
        <v>Derm</v>
      </c>
      <c r="H11" s="181" t="str">
        <f>'DAY 1 INPUT'!K4</f>
        <v>Tom</v>
      </c>
      <c r="I11" s="182" t="str">
        <f>'DAY 1 INPUT'!L4</f>
        <v>Stew</v>
      </c>
      <c r="J11" s="182" t="str">
        <f>'DAY 1 INPUT'!M4</f>
        <v>Aaron</v>
      </c>
      <c r="K11" s="406" t="str">
        <f>'DAY 1 INPUT'!N4</f>
        <v>Neil</v>
      </c>
      <c r="L11" s="406" t="str">
        <f>'DAY 1 INPUT'!O4</f>
        <v>RichB</v>
      </c>
      <c r="M11" s="358" t="str">
        <f>'DAY 1 INPUT'!P4</f>
        <v>Brian</v>
      </c>
      <c r="N11" s="358" t="str">
        <f>'DAY 1 INPUT'!Q4</f>
        <v>Robin</v>
      </c>
      <c r="O11" s="334" t="str">
        <f>'DAY 1 INPUT'!R4</f>
        <v>Phil</v>
      </c>
      <c r="P11" s="334" t="str">
        <f>'DAY 1 INPUT'!S4</f>
        <v>Alan</v>
      </c>
      <c r="Q11" s="180" t="str">
        <f>'DAY 1 INPUT'!T4</f>
        <v>RichM</v>
      </c>
      <c r="R11" s="180" t="str">
        <f>'DAY 1 INPUT'!U4</f>
        <v>Sanj</v>
      </c>
      <c r="T11" s="196">
        <v>8</v>
      </c>
      <c r="U11" s="292">
        <f>IF('Day 2 Cards'!AU16&gt;'Day 2 Cards'!AZ16,'Day 2 Cards'!AU16,'Day 2 Cards'!AZ16)</f>
        <v>2</v>
      </c>
      <c r="V11" s="293" t="s">
        <v>8</v>
      </c>
      <c r="W11" s="292">
        <f>IF('Day 2 Cards'!BE16&gt;'Day 2 Cards'!BJ16,'Day 2 Cards'!BE16,'Day 2 Cards'!BJ16)</f>
        <v>2</v>
      </c>
      <c r="X11" s="293"/>
      <c r="Y11" s="292">
        <f>IF('Day 2 Cards'!AU47&gt;'Day 2 Cards'!AZ47,'Day 2 Cards'!AU47,'Day 2 Cards'!AZ47)</f>
        <v>2</v>
      </c>
      <c r="Z11" s="293"/>
      <c r="AA11" s="292">
        <f>IF('Day 2 Cards'!BE47&gt;'Day 2 Cards'!BJ47,'Day 2 Cards'!BE47,'Day 2 Cards'!BJ47)</f>
        <v>2</v>
      </c>
      <c r="AB11" s="293"/>
      <c r="AC11" s="292">
        <f>IF('Day 2 Cards'!AU78&gt;'Day 2 Cards'!AZ78,'Day 2 Cards'!AU78,'Day 2 Cards'!AZ78)</f>
        <v>3</v>
      </c>
      <c r="AD11" s="293"/>
      <c r="AE11" s="292">
        <f>IF('Day 2 Cards'!BE78&gt;'Day 2 Cards'!BJ78,'Day 2 Cards'!BE78,'Day 2 Cards'!BJ78)</f>
        <v>2</v>
      </c>
      <c r="AF11" s="293"/>
      <c r="AG11" s="194">
        <f>IF('Day 2 Cards'!AU109&gt;'Day 2 Cards'!AZ109,'Day 2 Cards'!AU109,'Day 2 Cards'!AZ109)</f>
        <v>2</v>
      </c>
      <c r="AH11" s="293"/>
      <c r="AI11" s="194">
        <f>IF('Day 2 Cards'!BE109&gt;'Day 2 Cards'!BJ109,'Day 2 Cards'!BE109,'Day 2 Cards'!BJ109)</f>
        <v>2</v>
      </c>
      <c r="AJ11" s="293"/>
    </row>
    <row r="12" spans="1:36" ht="20.100000000000001" customHeight="1" x14ac:dyDescent="0.35">
      <c r="A12" s="221" t="s">
        <v>87</v>
      </c>
      <c r="B12" s="222"/>
      <c r="C12" s="220">
        <f>RANK(C6,C6:R6)</f>
        <v>15</v>
      </c>
      <c r="D12" s="220">
        <f>RANK(D6,C6:R6)</f>
        <v>8</v>
      </c>
      <c r="E12" s="220">
        <f>RANK(E6,C6:R6)</f>
        <v>10</v>
      </c>
      <c r="F12" s="220">
        <f>RANK(F6,C6:R6)</f>
        <v>9</v>
      </c>
      <c r="G12" s="220">
        <f>RANK(G6,C6:R6)</f>
        <v>4</v>
      </c>
      <c r="H12" s="220">
        <f>RANK(H6,C6:R6)</f>
        <v>14</v>
      </c>
      <c r="I12" s="220">
        <f>RANK(I6,C6:R6)</f>
        <v>6</v>
      </c>
      <c r="J12" s="220">
        <f>RANK(J6,C6:R6)</f>
        <v>7</v>
      </c>
      <c r="K12" s="220">
        <f>RANK(K6,C6:R6)</f>
        <v>2</v>
      </c>
      <c r="L12" s="220">
        <f>RANK(L6,C6:R6)</f>
        <v>16</v>
      </c>
      <c r="M12" s="220">
        <f>RANK(M6,C6:R6)</f>
        <v>13</v>
      </c>
      <c r="N12" s="220">
        <f>RANK(N6,C6:R6)</f>
        <v>1</v>
      </c>
      <c r="O12" s="220">
        <f>RANK(O6,C6:R6)</f>
        <v>12</v>
      </c>
      <c r="P12" s="220">
        <f>RANK(P6,C6:R6)</f>
        <v>10</v>
      </c>
      <c r="Q12" s="220">
        <f>RANK(Q6,C6:R6)</f>
        <v>2</v>
      </c>
      <c r="R12" s="220">
        <f>RANK(R6,C6:R6)</f>
        <v>4</v>
      </c>
      <c r="T12" s="193">
        <v>9</v>
      </c>
      <c r="U12" s="194">
        <f>IF('Day 2 Cards'!AU17&gt;'Day 2 Cards'!AZ17,'Day 2 Cards'!AU17,'Day 2 Cards'!AZ17)</f>
        <v>0</v>
      </c>
      <c r="V12" s="195" t="s">
        <v>8</v>
      </c>
      <c r="W12" s="194">
        <f>IF('Day 2 Cards'!BE17&gt;'Day 2 Cards'!BJ17,'Day 2 Cards'!BE17,'Day 2 Cards'!BJ17)</f>
        <v>1</v>
      </c>
      <c r="X12" s="195"/>
      <c r="Y12" s="194">
        <f>IF('Day 2 Cards'!AU48&gt;'Day 2 Cards'!AZ48,'Day 2 Cards'!AU48,'Day 2 Cards'!AZ48)</f>
        <v>2</v>
      </c>
      <c r="Z12" s="195"/>
      <c r="AA12" s="194">
        <f>IF('Day 2 Cards'!BE48&gt;'Day 2 Cards'!BJ48,'Day 2 Cards'!BE48,'Day 2 Cards'!BJ48)</f>
        <v>3</v>
      </c>
      <c r="AB12" s="195"/>
      <c r="AC12" s="194">
        <f>IF('Day 2 Cards'!AU79&gt;'Day 2 Cards'!AZ79,'Day 2 Cards'!AU79,'Day 2 Cards'!AZ79)</f>
        <v>4</v>
      </c>
      <c r="AD12" s="195"/>
      <c r="AE12" s="194">
        <f>IF('Day 2 Cards'!BE79&gt;'Day 2 Cards'!BJ79,'Day 2 Cards'!BE79,'Day 2 Cards'!BJ79)</f>
        <v>3</v>
      </c>
      <c r="AF12" s="195"/>
      <c r="AG12" s="194">
        <f>IF('Day 2 Cards'!AU110&gt;'Day 2 Cards'!AZ110,'Day 2 Cards'!AU110,'Day 2 Cards'!AZ110)</f>
        <v>0</v>
      </c>
      <c r="AH12" s="195"/>
      <c r="AI12" s="194">
        <f>IF('Day 2 Cards'!BE110&gt;'Day 2 Cards'!BJ110,'Day 2 Cards'!BE110,'Day 2 Cards'!BJ110)</f>
        <v>1</v>
      </c>
      <c r="AJ12" s="195"/>
    </row>
    <row r="13" spans="1:36" ht="21" customHeight="1" x14ac:dyDescent="0.35">
      <c r="A13" s="67"/>
      <c r="T13" s="196" t="s">
        <v>1</v>
      </c>
      <c r="U13" s="197">
        <f>SUM(U4:U12)</f>
        <v>15</v>
      </c>
      <c r="V13" s="198"/>
      <c r="W13" s="197">
        <f>SUM(W4:W12)</f>
        <v>15</v>
      </c>
      <c r="X13" s="198"/>
      <c r="Y13" s="197">
        <f>SUM(Y4:Y12)</f>
        <v>18</v>
      </c>
      <c r="Z13" s="198"/>
      <c r="AA13" s="197">
        <f>SUM(AA4:AA12)</f>
        <v>19</v>
      </c>
      <c r="AB13" s="198"/>
      <c r="AC13" s="197">
        <f>SUM(AC4:AC12)</f>
        <v>20</v>
      </c>
      <c r="AD13" s="198"/>
      <c r="AE13" s="197">
        <f>SUM(AE4:AE12)</f>
        <v>19</v>
      </c>
      <c r="AF13" s="198"/>
      <c r="AG13" s="197">
        <f t="shared" ref="AG13" si="2">SUM(AG4:AG12)</f>
        <v>13</v>
      </c>
      <c r="AH13" s="198"/>
      <c r="AI13" s="197">
        <f t="shared" ref="AI13" si="3">SUM(AI4:AI12)</f>
        <v>21</v>
      </c>
      <c r="AJ13" s="198"/>
    </row>
    <row r="14" spans="1:36" ht="21" customHeight="1" x14ac:dyDescent="0.35">
      <c r="A14" s="67"/>
      <c r="T14" s="193">
        <v>10</v>
      </c>
      <c r="U14" s="194">
        <f>IF('Day 2 Cards'!AU19&gt;'Day 2 Cards'!AZ19,'Day 2 Cards'!AU19,'Day 2 Cards'!AZ19)</f>
        <v>3</v>
      </c>
      <c r="V14" s="195"/>
      <c r="W14" s="194">
        <f>IF('Day 2 Cards'!BE19&gt;'Day 2 Cards'!BJ19,'Day 2 Cards'!BE19,'Day 2 Cards'!BJ19)</f>
        <v>3</v>
      </c>
      <c r="X14" s="195"/>
      <c r="Y14" s="194">
        <f>IF('Day 2 Cards'!AU50&gt;'Day 2 Cards'!AZ50,'Day 2 Cards'!AU50,'Day 2 Cards'!AZ50)</f>
        <v>1</v>
      </c>
      <c r="Z14" s="195"/>
      <c r="AA14" s="194">
        <f>IF('Day 2 Cards'!BE50&gt;'Day 2 Cards'!BJ50,'Day 2 Cards'!BE50,'Day 2 Cards'!BJ50)</f>
        <v>2</v>
      </c>
      <c r="AB14" s="195"/>
      <c r="AC14" s="194">
        <f>IF('Day 2 Cards'!AU81&gt;'Day 2 Cards'!AZ81,'Day 2 Cards'!AU81,'Day 2 Cards'!AZ81)</f>
        <v>3</v>
      </c>
      <c r="AD14" s="195"/>
      <c r="AE14" s="194">
        <f>IF('Day 2 Cards'!BE81&gt;'Day 2 Cards'!BJ81,'Day 2 Cards'!BE81,'Day 2 Cards'!BJ81)</f>
        <v>1</v>
      </c>
      <c r="AF14" s="195"/>
      <c r="AG14" s="194">
        <f>IF('Day 2 Cards'!AU112&gt;'Day 2 Cards'!AZ112,'Day 2 Cards'!AU112,'Day 2 Cards'!AZ112)</f>
        <v>2</v>
      </c>
      <c r="AH14" s="195" t="s">
        <v>8</v>
      </c>
      <c r="AI14" s="194">
        <f>IF('Day 2 Cards'!BE112&gt;'Day 2 Cards'!BJ112,'Day 2 Cards'!BE112,'Day 2 Cards'!BJ112)</f>
        <v>3</v>
      </c>
      <c r="AJ14" s="195"/>
    </row>
    <row r="15" spans="1:36" ht="21" customHeight="1" x14ac:dyDescent="0.35">
      <c r="A15" s="67"/>
      <c r="T15" s="196">
        <v>11</v>
      </c>
      <c r="U15" s="292">
        <f>IF('Day 2 Cards'!AU20&gt;'Day 2 Cards'!AZ20,'Day 2 Cards'!AU20,'Day 2 Cards'!AZ20)</f>
        <v>2</v>
      </c>
      <c r="V15" s="293"/>
      <c r="W15" s="292">
        <f>IF('Day 2 Cards'!BE20&gt;'Day 2 Cards'!BJ20,'Day 2 Cards'!BE20,'Day 2 Cards'!BJ20)</f>
        <v>2</v>
      </c>
      <c r="X15" s="293"/>
      <c r="Y15" s="292">
        <f>IF('Day 2 Cards'!AU51&gt;'Day 2 Cards'!AZ51,'Day 2 Cards'!AU51,'Day 2 Cards'!AZ51)</f>
        <v>1</v>
      </c>
      <c r="Z15" s="293"/>
      <c r="AA15" s="292">
        <f>IF('Day 2 Cards'!BE51&gt;'Day 2 Cards'!BJ51,'Day 2 Cards'!BE51,'Day 2 Cards'!BJ51)</f>
        <v>0</v>
      </c>
      <c r="AB15" s="293"/>
      <c r="AC15" s="292">
        <f>IF('Day 2 Cards'!AU82&gt;'Day 2 Cards'!AZ82,'Day 2 Cards'!AU82,'Day 2 Cards'!AZ82)</f>
        <v>2</v>
      </c>
      <c r="AD15" s="293"/>
      <c r="AE15" s="292">
        <f>IF('Day 2 Cards'!BE82&gt;'Day 2 Cards'!BJ82,'Day 2 Cards'!BE82,'Day 2 Cards'!BJ82)</f>
        <v>3</v>
      </c>
      <c r="AF15" s="293"/>
      <c r="AG15" s="194">
        <f>IF('Day 2 Cards'!AU113&gt;'Day 2 Cards'!AZ113,'Day 2 Cards'!AU113,'Day 2 Cards'!AZ113)</f>
        <v>2</v>
      </c>
      <c r="AH15" s="195" t="s">
        <v>8</v>
      </c>
      <c r="AI15" s="194">
        <f>IF('Day 2 Cards'!BE113&gt;'Day 2 Cards'!BJ113,'Day 2 Cards'!BE113,'Day 2 Cards'!BJ113)</f>
        <v>4</v>
      </c>
      <c r="AJ15" s="293"/>
    </row>
    <row r="16" spans="1:36" ht="21" customHeight="1" x14ac:dyDescent="0.35">
      <c r="A16" s="2"/>
      <c r="T16" s="193">
        <v>12</v>
      </c>
      <c r="U16" s="194">
        <f>IF('Day 2 Cards'!AU21&gt;'Day 2 Cards'!AZ21,'Day 2 Cards'!AU21,'Day 2 Cards'!AZ21)</f>
        <v>2</v>
      </c>
      <c r="V16" s="195"/>
      <c r="W16" s="194">
        <f>IF('Day 2 Cards'!BE21&gt;'Day 2 Cards'!BJ21,'Day 2 Cards'!BE21,'Day 2 Cards'!BJ21)</f>
        <v>1</v>
      </c>
      <c r="X16" s="195"/>
      <c r="Y16" s="194">
        <f>IF('Day 2 Cards'!AU52&gt;'Day 2 Cards'!AZ52,'Day 2 Cards'!AU52,'Day 2 Cards'!AZ52)</f>
        <v>0</v>
      </c>
      <c r="Z16" s="195"/>
      <c r="AA16" s="194">
        <f>IF('Day 2 Cards'!BE52&gt;'Day 2 Cards'!BJ52,'Day 2 Cards'!BE52,'Day 2 Cards'!BJ52)</f>
        <v>1</v>
      </c>
      <c r="AB16" s="195"/>
      <c r="AC16" s="194">
        <f>IF('Day 2 Cards'!AU83&gt;'Day 2 Cards'!AZ83,'Day 2 Cards'!AU83,'Day 2 Cards'!AZ83)</f>
        <v>1</v>
      </c>
      <c r="AD16" s="195"/>
      <c r="AE16" s="194">
        <f>IF('Day 2 Cards'!BE83&gt;'Day 2 Cards'!BJ83,'Day 2 Cards'!BE83,'Day 2 Cards'!BJ83)</f>
        <v>1</v>
      </c>
      <c r="AF16" s="195"/>
      <c r="AG16" s="194">
        <f>IF('Day 2 Cards'!AU114&gt;'Day 2 Cards'!AZ114,'Day 2 Cards'!AU114,'Day 2 Cards'!AZ114)</f>
        <v>2</v>
      </c>
      <c r="AH16" s="195" t="s">
        <v>8</v>
      </c>
      <c r="AI16" s="194">
        <f>IF('Day 2 Cards'!BE114&gt;'Day 2 Cards'!BJ114,'Day 2 Cards'!BE114,'Day 2 Cards'!BJ114)</f>
        <v>2</v>
      </c>
      <c r="AJ16" s="195"/>
    </row>
    <row r="17" spans="1:36" ht="21" customHeight="1" x14ac:dyDescent="0.35">
      <c r="A17" s="71" t="s">
        <v>8</v>
      </c>
      <c r="T17" s="199">
        <v>13</v>
      </c>
      <c r="U17" s="292">
        <f>IF('Day 2 Cards'!AU22&gt;'Day 2 Cards'!AZ22,'Day 2 Cards'!AU22,'Day 2 Cards'!AZ22)</f>
        <v>2</v>
      </c>
      <c r="V17" s="293"/>
      <c r="W17" s="292">
        <f>IF('Day 2 Cards'!BE22&gt;'Day 2 Cards'!BJ22,'Day 2 Cards'!BE22,'Day 2 Cards'!BJ22)</f>
        <v>3</v>
      </c>
      <c r="X17" s="293"/>
      <c r="Y17" s="292">
        <f>IF('Day 2 Cards'!AU53&gt;'Day 2 Cards'!AZ53,'Day 2 Cards'!AU53,'Day 2 Cards'!AZ53)</f>
        <v>2</v>
      </c>
      <c r="Z17" s="293"/>
      <c r="AA17" s="292">
        <f>IF('Day 2 Cards'!BE53&gt;'Day 2 Cards'!BJ53,'Day 2 Cards'!BE53,'Day 2 Cards'!BJ53)</f>
        <v>3</v>
      </c>
      <c r="AB17" s="293"/>
      <c r="AC17" s="292">
        <f>IF('Day 2 Cards'!AU84&gt;'Day 2 Cards'!AZ84,'Day 2 Cards'!AU84,'Day 2 Cards'!AZ84)</f>
        <v>3</v>
      </c>
      <c r="AD17" s="293"/>
      <c r="AE17" s="292">
        <f>IF('Day 2 Cards'!BE84&gt;'Day 2 Cards'!BJ84,'Day 2 Cards'!BE84,'Day 2 Cards'!BJ84)</f>
        <v>3</v>
      </c>
      <c r="AF17" s="293"/>
      <c r="AG17" s="194">
        <f>IF('Day 2 Cards'!AU115&gt;'Day 2 Cards'!AZ115,'Day 2 Cards'!AU115,'Day 2 Cards'!AZ115)</f>
        <v>1</v>
      </c>
      <c r="AH17" s="195" t="s">
        <v>8</v>
      </c>
      <c r="AI17" s="194">
        <f>IF('Day 2 Cards'!BE115&gt;'Day 2 Cards'!BJ115,'Day 2 Cards'!BE115,'Day 2 Cards'!BJ115)</f>
        <v>4</v>
      </c>
      <c r="AJ17" s="293"/>
    </row>
    <row r="18" spans="1:36" ht="21" customHeight="1" x14ac:dyDescent="0.35">
      <c r="A18" s="71" t="s">
        <v>8</v>
      </c>
      <c r="B18" s="68"/>
      <c r="D18" s="216"/>
      <c r="E18" s="216"/>
      <c r="F18" s="216"/>
      <c r="G18" s="216" t="s">
        <v>8</v>
      </c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T18" s="193">
        <v>14</v>
      </c>
      <c r="U18" s="194">
        <f>IF('Day 2 Cards'!AU23&gt;'Day 2 Cards'!AZ23,'Day 2 Cards'!AU23,'Day 2 Cards'!AZ23)</f>
        <v>2</v>
      </c>
      <c r="V18" s="195"/>
      <c r="W18" s="194">
        <f>IF('Day 2 Cards'!BE23&gt;'Day 2 Cards'!BJ23,'Day 2 Cards'!BE23,'Day 2 Cards'!BJ23)</f>
        <v>1</v>
      </c>
      <c r="X18" s="195"/>
      <c r="Y18" s="194">
        <f>IF('Day 2 Cards'!AU54&gt;'Day 2 Cards'!AZ54,'Day 2 Cards'!AU54,'Day 2 Cards'!AZ54)</f>
        <v>4</v>
      </c>
      <c r="Z18" s="195"/>
      <c r="AA18" s="194">
        <f>IF('Day 2 Cards'!BE54&gt;'Day 2 Cards'!BJ54,'Day 2 Cards'!BE54,'Day 2 Cards'!BJ54)</f>
        <v>4</v>
      </c>
      <c r="AB18" s="195"/>
      <c r="AC18" s="194">
        <f>IF('Day 2 Cards'!AU85&gt;'Day 2 Cards'!AZ85,'Day 2 Cards'!AU85,'Day 2 Cards'!AZ85)</f>
        <v>3</v>
      </c>
      <c r="AD18" s="195"/>
      <c r="AE18" s="194">
        <f>IF('Day 2 Cards'!BE85&gt;'Day 2 Cards'!BJ85,'Day 2 Cards'!BE85,'Day 2 Cards'!BJ85)</f>
        <v>2</v>
      </c>
      <c r="AF18" s="195"/>
      <c r="AG18" s="194">
        <f>IF('Day 2 Cards'!AU116&gt;'Day 2 Cards'!AZ116,'Day 2 Cards'!AU116,'Day 2 Cards'!AZ116)</f>
        <v>3</v>
      </c>
      <c r="AH18" s="195" t="s">
        <v>8</v>
      </c>
      <c r="AI18" s="194">
        <f>IF('Day 2 Cards'!BE116&gt;'Day 2 Cards'!BJ116,'Day 2 Cards'!BE116,'Day 2 Cards'!BJ116)</f>
        <v>2</v>
      </c>
      <c r="AJ18" s="195"/>
    </row>
    <row r="19" spans="1:36" ht="21" customHeight="1" x14ac:dyDescent="0.35">
      <c r="A19" s="71" t="s">
        <v>8</v>
      </c>
      <c r="B19" s="68"/>
      <c r="C19" s="179" t="str">
        <f>INFO!B3</f>
        <v>Steve</v>
      </c>
      <c r="D19" s="179" t="str">
        <f>INFO!C3</f>
        <v>Jeff</v>
      </c>
      <c r="E19" s="502" t="str">
        <f>INFO!D3</f>
        <v>Mike</v>
      </c>
      <c r="F19" s="502" t="str">
        <f>INFO!E3</f>
        <v>Derek</v>
      </c>
      <c r="G19" s="181" t="str">
        <f>INFO!F3</f>
        <v>Derm</v>
      </c>
      <c r="H19" s="181" t="str">
        <f>INFO!G3</f>
        <v>Tom</v>
      </c>
      <c r="I19" s="182" t="str">
        <f>INFO!H3</f>
        <v>Stew</v>
      </c>
      <c r="J19" s="182" t="str">
        <f>INFO!I3</f>
        <v>Aaron</v>
      </c>
      <c r="K19" s="406" t="str">
        <f>INFO!J3</f>
        <v>Neil</v>
      </c>
      <c r="L19" s="406" t="str">
        <f>INFO!K3</f>
        <v>RichB</v>
      </c>
      <c r="M19" s="358" t="str">
        <f>INFO!L3</f>
        <v>Brian</v>
      </c>
      <c r="N19" s="358" t="str">
        <f>INFO!M3</f>
        <v>Robin</v>
      </c>
      <c r="O19" s="503" t="str">
        <f>INFO!N3</f>
        <v>Phil</v>
      </c>
      <c r="P19" s="503" t="str">
        <f>INFO!O3</f>
        <v>Alan</v>
      </c>
      <c r="Q19" s="180" t="str">
        <f>INFO!P3</f>
        <v>RichM</v>
      </c>
      <c r="R19" s="180" t="str">
        <f>INFO!Q3</f>
        <v>Sanj</v>
      </c>
      <c r="T19" s="196">
        <v>15</v>
      </c>
      <c r="U19" s="292">
        <f>IF('Day 2 Cards'!AU24&gt;'Day 2 Cards'!AZ24,'Day 2 Cards'!AU24,'Day 2 Cards'!AZ24)</f>
        <v>0</v>
      </c>
      <c r="V19" s="293"/>
      <c r="W19" s="292">
        <f>IF('Day 2 Cards'!BE24&gt;'Day 2 Cards'!BJ24,'Day 2 Cards'!BE24,'Day 2 Cards'!BJ24)</f>
        <v>1</v>
      </c>
      <c r="X19" s="293"/>
      <c r="Y19" s="292">
        <f>IF('Day 2 Cards'!AU55&gt;'Day 2 Cards'!AZ55,'Day 2 Cards'!AU55,'Day 2 Cards'!AZ55)</f>
        <v>2</v>
      </c>
      <c r="Z19" s="293"/>
      <c r="AA19" s="292">
        <f>IF('Day 2 Cards'!BE55&gt;'Day 2 Cards'!BJ55,'Day 2 Cards'!BE55,'Day 2 Cards'!BJ55)</f>
        <v>2</v>
      </c>
      <c r="AB19" s="293"/>
      <c r="AC19" s="292">
        <f>IF('Day 2 Cards'!AU86&gt;'Day 2 Cards'!AZ86,'Day 2 Cards'!AU86,'Day 2 Cards'!AZ86)</f>
        <v>3</v>
      </c>
      <c r="AD19" s="293"/>
      <c r="AE19" s="292">
        <f>IF('Day 2 Cards'!BE86&gt;'Day 2 Cards'!BJ86,'Day 2 Cards'!BE86,'Day 2 Cards'!BJ86)</f>
        <v>3</v>
      </c>
      <c r="AF19" s="293"/>
      <c r="AG19" s="194">
        <f>IF('Day 2 Cards'!AU117&gt;'Day 2 Cards'!AZ117,'Day 2 Cards'!AU117,'Day 2 Cards'!AZ117)</f>
        <v>1</v>
      </c>
      <c r="AH19" s="195" t="s">
        <v>8</v>
      </c>
      <c r="AI19" s="194">
        <f>IF('Day 2 Cards'!BE117&gt;'Day 2 Cards'!BJ117,'Day 2 Cards'!BE117,'Day 2 Cards'!BJ117)</f>
        <v>2</v>
      </c>
      <c r="AJ19" s="293"/>
    </row>
    <row r="20" spans="1:36" ht="21" customHeight="1" x14ac:dyDescent="0.35">
      <c r="A20" s="66" t="s">
        <v>205</v>
      </c>
      <c r="B20" s="68"/>
      <c r="C20" s="505">
        <f>'DAY 2 INPUT'!F27</f>
        <v>137</v>
      </c>
      <c r="D20" s="505">
        <f>'DAY 2 INPUT'!G27</f>
        <v>110</v>
      </c>
      <c r="E20" s="505">
        <f>'DAY 2 INPUT'!H27</f>
        <v>111</v>
      </c>
      <c r="F20" s="505">
        <f>'DAY 2 INPUT'!I27</f>
        <v>121</v>
      </c>
      <c r="G20" s="505">
        <f>'DAY 2 INPUT'!J27</f>
        <v>97</v>
      </c>
      <c r="H20" s="505">
        <f>'DAY 2 INPUT'!K27</f>
        <v>134</v>
      </c>
      <c r="I20" s="505">
        <f>'DAY 2 INPUT'!L27</f>
        <v>101</v>
      </c>
      <c r="J20" s="505">
        <f>'DAY 2 INPUT'!M27</f>
        <v>109</v>
      </c>
      <c r="K20" s="505">
        <f>'DAY 2 INPUT'!N27</f>
        <v>95</v>
      </c>
      <c r="L20" s="505">
        <f>'DAY 2 INPUT'!O27</f>
        <v>128</v>
      </c>
      <c r="M20" s="505">
        <f>'DAY 2 INPUT'!P27</f>
        <v>122</v>
      </c>
      <c r="N20" s="505">
        <f>'DAY 2 INPUT'!Q27</f>
        <v>83</v>
      </c>
      <c r="O20" s="505">
        <f>'DAY 2 INPUT'!R27</f>
        <v>112</v>
      </c>
      <c r="P20" s="505">
        <f>'DAY 2 INPUT'!S27</f>
        <v>118</v>
      </c>
      <c r="Q20" s="505">
        <f>'DAY 2 INPUT'!T27</f>
        <v>103</v>
      </c>
      <c r="R20" s="505">
        <f>'DAY 2 INPUT'!U27</f>
        <v>102</v>
      </c>
      <c r="T20" s="193">
        <v>16</v>
      </c>
      <c r="U20" s="194">
        <f>IF('Day 2 Cards'!AU25&gt;'Day 2 Cards'!AZ25,'Day 2 Cards'!AU25,'Day 2 Cards'!AZ25)</f>
        <v>3</v>
      </c>
      <c r="V20" s="195"/>
      <c r="W20" s="194">
        <f>IF('Day 2 Cards'!BE25&gt;'Day 2 Cards'!BJ25,'Day 2 Cards'!BE25,'Day 2 Cards'!BJ25)</f>
        <v>0</v>
      </c>
      <c r="X20" s="195"/>
      <c r="Y20" s="194">
        <f>IF('Day 2 Cards'!AU56&gt;'Day 2 Cards'!AZ56,'Day 2 Cards'!AU56,'Day 2 Cards'!AZ56)</f>
        <v>2</v>
      </c>
      <c r="Z20" s="195"/>
      <c r="AA20" s="194">
        <f>IF('Day 2 Cards'!BE56&gt;'Day 2 Cards'!BJ56,'Day 2 Cards'!BE56,'Day 2 Cards'!BJ56)</f>
        <v>3</v>
      </c>
      <c r="AB20" s="195"/>
      <c r="AC20" s="194">
        <f>IF('Day 2 Cards'!AU87&gt;'Day 2 Cards'!AZ87,'Day 2 Cards'!AU87,'Day 2 Cards'!AZ87)</f>
        <v>0</v>
      </c>
      <c r="AD20" s="195"/>
      <c r="AE20" s="194">
        <f>IF('Day 2 Cards'!BE87&gt;'Day 2 Cards'!BJ87,'Day 2 Cards'!BE87,'Day 2 Cards'!BJ87)</f>
        <v>1</v>
      </c>
      <c r="AF20" s="195"/>
      <c r="AG20" s="194">
        <f>IF('Day 2 Cards'!AU118&gt;'Day 2 Cards'!AZ118,'Day 2 Cards'!AU118,'Day 2 Cards'!AZ118)</f>
        <v>2</v>
      </c>
      <c r="AH20" s="195" t="s">
        <v>8</v>
      </c>
      <c r="AI20" s="194">
        <f>IF('Day 2 Cards'!BE118&gt;'Day 2 Cards'!BJ118,'Day 2 Cards'!BE118,'Day 2 Cards'!BJ118)</f>
        <v>2</v>
      </c>
      <c r="AJ20" s="195"/>
    </row>
    <row r="21" spans="1:36" ht="21" customHeight="1" x14ac:dyDescent="0.35">
      <c r="A21" s="71" t="s">
        <v>8</v>
      </c>
      <c r="B21" s="68"/>
      <c r="T21" s="196">
        <v>17</v>
      </c>
      <c r="U21" s="292">
        <f>IF('Day 2 Cards'!AU26&gt;'Day 2 Cards'!AZ26,'Day 2 Cards'!AU26,'Day 2 Cards'!AZ26)</f>
        <v>1</v>
      </c>
      <c r="V21" s="293"/>
      <c r="W21" s="292">
        <f>IF('Day 2 Cards'!BE26&gt;'Day 2 Cards'!BJ26,'Day 2 Cards'!BE26,'Day 2 Cards'!BJ26)</f>
        <v>2</v>
      </c>
      <c r="X21" s="293"/>
      <c r="Y21" s="292">
        <f>IF('Day 2 Cards'!AU57&gt;'Day 2 Cards'!AZ57,'Day 2 Cards'!AU57,'Day 2 Cards'!AZ57)</f>
        <v>3</v>
      </c>
      <c r="Z21" s="293"/>
      <c r="AA21" s="292">
        <f>IF('Day 2 Cards'!BE57&gt;'Day 2 Cards'!BJ57,'Day 2 Cards'!BE57,'Day 2 Cards'!BJ57)</f>
        <v>4</v>
      </c>
      <c r="AB21" s="293"/>
      <c r="AC21" s="292">
        <f>IF('Day 2 Cards'!AU88&gt;'Day 2 Cards'!AZ88,'Day 2 Cards'!AU88,'Day 2 Cards'!AZ88)</f>
        <v>1</v>
      </c>
      <c r="AD21" s="293"/>
      <c r="AE21" s="292">
        <f>IF('Day 2 Cards'!BE88&gt;'Day 2 Cards'!BJ88,'Day 2 Cards'!BE88,'Day 2 Cards'!BJ88)</f>
        <v>3</v>
      </c>
      <c r="AF21" s="293"/>
      <c r="AG21" s="194">
        <f>IF('Day 2 Cards'!AU119&gt;'Day 2 Cards'!AZ119,'Day 2 Cards'!AU119,'Day 2 Cards'!AZ119)</f>
        <v>2</v>
      </c>
      <c r="AH21" s="195" t="s">
        <v>8</v>
      </c>
      <c r="AI21" s="194">
        <f>IF('Day 2 Cards'!BE119&gt;'Day 2 Cards'!BJ119,'Day 2 Cards'!BE119,'Day 2 Cards'!BJ119)</f>
        <v>2</v>
      </c>
      <c r="AJ21" s="293"/>
    </row>
    <row r="22" spans="1:36" ht="21" customHeight="1" x14ac:dyDescent="0.35">
      <c r="A22" s="71" t="s">
        <v>8</v>
      </c>
      <c r="B22" s="68"/>
      <c r="T22" s="193">
        <v>18</v>
      </c>
      <c r="U22" s="194">
        <f>IF('Day 2 Cards'!AU27&gt;'Day 2 Cards'!AZ27,'Day 2 Cards'!AU27,'Day 2 Cards'!AZ27)</f>
        <v>1</v>
      </c>
      <c r="V22" s="195"/>
      <c r="W22" s="194">
        <f>IF('Day 2 Cards'!BE27&gt;'Day 2 Cards'!BJ27,'Day 2 Cards'!BE27,'Day 2 Cards'!BJ27)</f>
        <v>1</v>
      </c>
      <c r="X22" s="195"/>
      <c r="Y22" s="194">
        <f>IF('Day 2 Cards'!AU58&gt;'Day 2 Cards'!AZ58,'Day 2 Cards'!AU58,'Day 2 Cards'!AZ58)</f>
        <v>1</v>
      </c>
      <c r="Z22" s="195"/>
      <c r="AA22" s="194">
        <f>IF('Day 2 Cards'!BE58&gt;'Day 2 Cards'!BJ58,'Day 2 Cards'!BE58,'Day 2 Cards'!BJ58)</f>
        <v>2</v>
      </c>
      <c r="AB22" s="195"/>
      <c r="AC22" s="194">
        <f>IF('Day 2 Cards'!AU89&gt;'Day 2 Cards'!AZ89,'Day 2 Cards'!AU89,'Day 2 Cards'!AZ89)</f>
        <v>2</v>
      </c>
      <c r="AD22" s="195"/>
      <c r="AE22" s="194">
        <f>IF('Day 2 Cards'!BE89&gt;'Day 2 Cards'!BJ89,'Day 2 Cards'!BE89,'Day 2 Cards'!BJ89)</f>
        <v>2</v>
      </c>
      <c r="AF22" s="195"/>
      <c r="AG22" s="194">
        <f>IF('Day 2 Cards'!AU120&gt;'Day 2 Cards'!AZ120,'Day 2 Cards'!AU120,'Day 2 Cards'!AZ120)</f>
        <v>0</v>
      </c>
      <c r="AH22" s="195" t="s">
        <v>8</v>
      </c>
      <c r="AI22" s="194">
        <f>IF('Day 2 Cards'!BE120&gt;'Day 2 Cards'!BJ120,'Day 2 Cards'!BE120,'Day 2 Cards'!BJ120)</f>
        <v>0</v>
      </c>
      <c r="AJ22" s="195"/>
    </row>
    <row r="23" spans="1:36" ht="21" customHeight="1" x14ac:dyDescent="0.35">
      <c r="A23" s="71" t="s">
        <v>8</v>
      </c>
      <c r="T23" s="196" t="s">
        <v>2</v>
      </c>
      <c r="U23" s="197">
        <f>SUM(U14:U22)</f>
        <v>16</v>
      </c>
      <c r="V23" s="198"/>
      <c r="W23" s="197">
        <f>SUM(W14:W22)</f>
        <v>14</v>
      </c>
      <c r="X23" s="198"/>
      <c r="Y23" s="197">
        <f>SUM(Y14:Y22)</f>
        <v>16</v>
      </c>
      <c r="Z23" s="198"/>
      <c r="AA23" s="197">
        <f>SUM(AA14:AA22)</f>
        <v>21</v>
      </c>
      <c r="AB23" s="198"/>
      <c r="AC23" s="197">
        <f>SUM(AC14:AC22)</f>
        <v>18</v>
      </c>
      <c r="AD23" s="198"/>
      <c r="AE23" s="197">
        <f>SUM(AE14:AE22)</f>
        <v>19</v>
      </c>
      <c r="AF23" s="198"/>
      <c r="AG23" s="197">
        <f t="shared" ref="AG23" si="4">SUM(AG14:AG22)</f>
        <v>15</v>
      </c>
      <c r="AH23" s="198"/>
      <c r="AI23" s="197">
        <f t="shared" ref="AI23" si="5">SUM(AI14:AI22)</f>
        <v>21</v>
      </c>
      <c r="AJ23" s="198"/>
    </row>
    <row r="24" spans="1:36" ht="21" customHeight="1" x14ac:dyDescent="0.35">
      <c r="A24" s="71" t="s">
        <v>8</v>
      </c>
      <c r="T24" s="193" t="s">
        <v>1</v>
      </c>
      <c r="U24" s="194">
        <f>U13</f>
        <v>15</v>
      </c>
      <c r="V24" s="195"/>
      <c r="W24" s="194">
        <f>W13</f>
        <v>15</v>
      </c>
      <c r="X24" s="195"/>
      <c r="Y24" s="194">
        <f>Y13</f>
        <v>18</v>
      </c>
      <c r="Z24" s="195"/>
      <c r="AA24" s="194">
        <f>AA13</f>
        <v>19</v>
      </c>
      <c r="AB24" s="195"/>
      <c r="AC24" s="194">
        <f>AC13</f>
        <v>20</v>
      </c>
      <c r="AD24" s="195"/>
      <c r="AE24" s="194">
        <f>AE13</f>
        <v>19</v>
      </c>
      <c r="AF24" s="195"/>
      <c r="AG24" s="194">
        <f t="shared" ref="AG24" si="6">AG13</f>
        <v>13</v>
      </c>
      <c r="AH24" s="195"/>
      <c r="AI24" s="194">
        <f t="shared" ref="AI24" si="7">AI13</f>
        <v>21</v>
      </c>
      <c r="AJ24" s="195"/>
    </row>
    <row r="25" spans="1:36" ht="21" customHeight="1" x14ac:dyDescent="0.35">
      <c r="A25" s="71" t="s">
        <v>8</v>
      </c>
      <c r="T25" s="196" t="s">
        <v>46</v>
      </c>
      <c r="U25" s="200">
        <f>SUM(U23,U24)</f>
        <v>31</v>
      </c>
      <c r="V25" s="201"/>
      <c r="W25" s="200">
        <f>SUM(W23,W24)</f>
        <v>29</v>
      </c>
      <c r="X25" s="201"/>
      <c r="Y25" s="200">
        <f>SUM(Y23,Y24)</f>
        <v>34</v>
      </c>
      <c r="Z25" s="201"/>
      <c r="AA25" s="200">
        <f>SUM(AA23,AA24)</f>
        <v>40</v>
      </c>
      <c r="AB25" s="201"/>
      <c r="AC25" s="200">
        <f>SUM(AC23,AC24)</f>
        <v>38</v>
      </c>
      <c r="AD25" s="201"/>
      <c r="AE25" s="200">
        <f>SUM(AE23,AE24)</f>
        <v>38</v>
      </c>
      <c r="AF25" s="201"/>
      <c r="AG25" s="200">
        <f t="shared" ref="AG25" si="8">SUM(AG23,AG24)</f>
        <v>28</v>
      </c>
      <c r="AH25" s="201"/>
      <c r="AI25" s="200">
        <f t="shared" ref="AI25" si="9">SUM(AI23,AI24)</f>
        <v>42</v>
      </c>
      <c r="AJ25" s="201"/>
    </row>
    <row r="26" spans="1:36" ht="21" customHeight="1" x14ac:dyDescent="0.35">
      <c r="A26" s="71" t="s">
        <v>8</v>
      </c>
    </row>
    <row r="27" spans="1:36" ht="21" customHeight="1" x14ac:dyDescent="0.4">
      <c r="A27" s="71" t="s">
        <v>8</v>
      </c>
      <c r="R27" s="223" t="s">
        <v>145</v>
      </c>
      <c r="T27" s="24"/>
      <c r="U27" s="224">
        <f>RANK(U25,U25:AI25)</f>
        <v>6</v>
      </c>
      <c r="V27" s="224"/>
      <c r="W27" s="224">
        <f>RANK(W25,U25:AI25)</f>
        <v>7</v>
      </c>
      <c r="X27" s="224"/>
      <c r="Y27" s="224">
        <f>RANK(Y25,U25:AI25)</f>
        <v>5</v>
      </c>
      <c r="Z27" s="224"/>
      <c r="AA27" s="224">
        <f>RANK(AA25,U25:AI25)</f>
        <v>2</v>
      </c>
      <c r="AB27" s="224"/>
      <c r="AC27" s="224">
        <f>RANK(AC25,U25:AI25)</f>
        <v>3</v>
      </c>
      <c r="AD27" s="224"/>
      <c r="AE27" s="224">
        <f>RANK(AE25,U25:AI25)</f>
        <v>3</v>
      </c>
      <c r="AF27" s="225"/>
      <c r="AG27" s="224">
        <f>RANK(AG25,U25:AI25)</f>
        <v>8</v>
      </c>
      <c r="AH27" s="224"/>
      <c r="AI27" s="224">
        <f>RANK(AI25,U25:AI25)</f>
        <v>1</v>
      </c>
      <c r="AJ27" s="225"/>
    </row>
    <row r="28" spans="1:36" ht="21" customHeight="1" x14ac:dyDescent="0.35">
      <c r="A28" s="71" t="s">
        <v>8</v>
      </c>
      <c r="B28" s="68"/>
    </row>
    <row r="29" spans="1:36" ht="21" customHeight="1" x14ac:dyDescent="0.25">
      <c r="A29" s="2"/>
      <c r="B29" s="2"/>
    </row>
    <row r="35" spans="1:13" ht="21" customHeight="1" x14ac:dyDescent="0.25">
      <c r="A35" s="67"/>
      <c r="B35" s="67"/>
    </row>
    <row r="36" spans="1:13" ht="21" customHeight="1" x14ac:dyDescent="0.3">
      <c r="A36" s="69"/>
      <c r="B36" s="67"/>
      <c r="C36" s="67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8"/>
  <sheetViews>
    <sheetView topLeftCell="B1" zoomScale="80" zoomScaleNormal="80" workbookViewId="0">
      <selection activeCell="S1" sqref="S1"/>
    </sheetView>
  </sheetViews>
  <sheetFormatPr defaultRowHeight="24" customHeight="1" x14ac:dyDescent="0.25"/>
  <cols>
    <col min="1" max="49" width="6.7109375" customWidth="1"/>
  </cols>
  <sheetData>
    <row r="1" spans="2:49" s="41" customFormat="1" ht="24" customHeight="1" thickBot="1" x14ac:dyDescent="0.45"/>
    <row r="2" spans="2:49" s="41" customFormat="1" ht="24" customHeight="1" thickTop="1" x14ac:dyDescent="0.4">
      <c r="B2" s="249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3"/>
    </row>
    <row r="3" spans="2:49" s="41" customFormat="1" ht="24" customHeight="1" x14ac:dyDescent="0.4">
      <c r="B3" s="250"/>
      <c r="D3" s="41" t="s">
        <v>23</v>
      </c>
      <c r="T3" s="254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2:49" s="41" customFormat="1" ht="24" customHeight="1" x14ac:dyDescent="0.4">
      <c r="B4" s="250"/>
      <c r="D4" s="79" t="str">
        <f>'DAY 1 INPUT'!F4</f>
        <v>Steve</v>
      </c>
      <c r="E4" s="79" t="str">
        <f>'DAY 1 INPUT'!G4</f>
        <v>Jeff</v>
      </c>
      <c r="F4" s="396" t="str">
        <f>'DAY 1 INPUT'!H4</f>
        <v>Mike</v>
      </c>
      <c r="G4" s="396" t="str">
        <f>'DAY 1 INPUT'!I4</f>
        <v>Derek</v>
      </c>
      <c r="H4" s="80" t="str">
        <f>'DAY 1 INPUT'!J4</f>
        <v>Derm</v>
      </c>
      <c r="I4" s="80" t="str">
        <f>'DAY 1 INPUT'!K4</f>
        <v>Tom</v>
      </c>
      <c r="J4" s="81" t="str">
        <f>'DAY 1 INPUT'!L4</f>
        <v>Stew</v>
      </c>
      <c r="K4" s="81" t="str">
        <f>'DAY 1 INPUT'!M4</f>
        <v>Aaron</v>
      </c>
      <c r="L4" s="404" t="str">
        <f>'DAY 1 INPUT'!N4</f>
        <v>Neil</v>
      </c>
      <c r="M4" s="404" t="str">
        <f>'DAY 1 INPUT'!O4</f>
        <v>RichB</v>
      </c>
      <c r="N4" s="353" t="str">
        <f>'DAY 1 INPUT'!P4</f>
        <v>Brian</v>
      </c>
      <c r="O4" s="353" t="str">
        <f>'DAY 1 INPUT'!Q4</f>
        <v>Robin</v>
      </c>
      <c r="P4" s="342" t="str">
        <f>'DAY 1 INPUT'!R4</f>
        <v>Phil</v>
      </c>
      <c r="Q4" s="342" t="str">
        <f>'DAY 1 INPUT'!S4</f>
        <v>Alan</v>
      </c>
      <c r="R4" s="78" t="str">
        <f>'DAY 1 INPUT'!T4</f>
        <v>RichM</v>
      </c>
      <c r="S4" s="78" t="str">
        <f>'DAY 1 INPUT'!U4</f>
        <v>Sanj</v>
      </c>
      <c r="T4" s="25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2:49" s="41" customFormat="1" ht="24" customHeight="1" x14ac:dyDescent="0.4">
      <c r="B5" s="250"/>
      <c r="C5" s="55" t="s">
        <v>20</v>
      </c>
      <c r="D5" s="95">
        <f>Day1summary!C6</f>
        <v>22</v>
      </c>
      <c r="E5" s="95">
        <f>Day1summary!D6</f>
        <v>18</v>
      </c>
      <c r="F5" s="95">
        <f>Day1summary!E6</f>
        <v>12</v>
      </c>
      <c r="G5" s="95">
        <f>Day1summary!F6</f>
        <v>20</v>
      </c>
      <c r="H5" s="95">
        <f>Day1summary!G6</f>
        <v>24</v>
      </c>
      <c r="I5" s="95">
        <f>Day1summary!H6</f>
        <v>20</v>
      </c>
      <c r="J5" s="95">
        <f>Day1summary!I6</f>
        <v>28</v>
      </c>
      <c r="K5" s="95">
        <f>Day1summary!J6</f>
        <v>27</v>
      </c>
      <c r="L5" s="95">
        <f>Day1summary!K6</f>
        <v>29</v>
      </c>
      <c r="M5" s="95">
        <f>Day1summary!L6</f>
        <v>19</v>
      </c>
      <c r="N5" s="95">
        <f>Day1summary!M6</f>
        <v>19</v>
      </c>
      <c r="O5" s="95">
        <f>Day1summary!N6</f>
        <v>30</v>
      </c>
      <c r="P5" s="95">
        <f>Day1summary!O6</f>
        <v>20</v>
      </c>
      <c r="Q5" s="95">
        <f>Day1summary!P6</f>
        <v>23</v>
      </c>
      <c r="R5" s="95">
        <f>Day1summary!Q6</f>
        <v>23</v>
      </c>
      <c r="S5" s="95">
        <f>Day1summary!R6</f>
        <v>27</v>
      </c>
      <c r="T5" s="25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2:49" s="41" customFormat="1" ht="24" customHeight="1" x14ac:dyDescent="0.4">
      <c r="B6" s="250"/>
      <c r="C6" s="55" t="s">
        <v>21</v>
      </c>
      <c r="D6" s="97">
        <f>Day2summary!C6</f>
        <v>15</v>
      </c>
      <c r="E6" s="97">
        <f>Day2summary!D6</f>
        <v>22</v>
      </c>
      <c r="F6" s="97">
        <f>Day2summary!E6</f>
        <v>20</v>
      </c>
      <c r="G6" s="97">
        <f>Day2summary!F6</f>
        <v>21</v>
      </c>
      <c r="H6" s="97">
        <f>Day2summary!G6</f>
        <v>32</v>
      </c>
      <c r="I6" s="97">
        <f>Day2summary!H6</f>
        <v>16</v>
      </c>
      <c r="J6" s="97">
        <f>Day2summary!I6</f>
        <v>27</v>
      </c>
      <c r="K6" s="97">
        <f>Day2summary!J6</f>
        <v>26</v>
      </c>
      <c r="L6" s="97">
        <f>Day2summary!K6</f>
        <v>33</v>
      </c>
      <c r="M6" s="97">
        <f>Day2summary!L6</f>
        <v>14</v>
      </c>
      <c r="N6" s="97">
        <f>Day2summary!M6</f>
        <v>17</v>
      </c>
      <c r="O6" s="97">
        <f>Day2summary!N6</f>
        <v>34</v>
      </c>
      <c r="P6" s="97">
        <f>Day2summary!O6</f>
        <v>19</v>
      </c>
      <c r="Q6" s="97">
        <f>Day2summary!P6</f>
        <v>20</v>
      </c>
      <c r="R6" s="97">
        <f>Day2summary!Q6</f>
        <v>33</v>
      </c>
      <c r="S6" s="97">
        <f>Day2summary!R6</f>
        <v>32</v>
      </c>
      <c r="T6" s="25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2:49" s="41" customFormat="1" ht="24" customHeight="1" x14ac:dyDescent="0.4">
      <c r="B7" s="250"/>
      <c r="C7" s="55" t="s">
        <v>22</v>
      </c>
      <c r="D7" s="96">
        <f>SUM(D5,D6)</f>
        <v>37</v>
      </c>
      <c r="E7" s="96">
        <f>SUM(E5,E6)</f>
        <v>40</v>
      </c>
      <c r="F7" s="96">
        <f t="shared" ref="F7:O7" si="0">SUM(F5,F6)</f>
        <v>32</v>
      </c>
      <c r="G7" s="96">
        <f t="shared" si="0"/>
        <v>41</v>
      </c>
      <c r="H7" s="96">
        <f t="shared" si="0"/>
        <v>56</v>
      </c>
      <c r="I7" s="96">
        <f t="shared" si="0"/>
        <v>36</v>
      </c>
      <c r="J7" s="96">
        <f t="shared" si="0"/>
        <v>55</v>
      </c>
      <c r="K7" s="96">
        <f t="shared" si="0"/>
        <v>53</v>
      </c>
      <c r="L7" s="96">
        <f t="shared" si="0"/>
        <v>62</v>
      </c>
      <c r="M7" s="96">
        <f t="shared" si="0"/>
        <v>33</v>
      </c>
      <c r="N7" s="96">
        <f t="shared" si="0"/>
        <v>36</v>
      </c>
      <c r="O7" s="96">
        <f t="shared" si="0"/>
        <v>64</v>
      </c>
      <c r="P7" s="96">
        <f t="shared" ref="P7:S7" si="1">SUM(P5,P6)</f>
        <v>39</v>
      </c>
      <c r="Q7" s="96">
        <f t="shared" si="1"/>
        <v>43</v>
      </c>
      <c r="R7" s="96">
        <f t="shared" si="1"/>
        <v>56</v>
      </c>
      <c r="S7" s="96">
        <f t="shared" si="1"/>
        <v>59</v>
      </c>
      <c r="T7" s="25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2:49" ht="24" customHeight="1" x14ac:dyDescent="0.4">
      <c r="B8" s="250"/>
      <c r="C8" s="218" t="s">
        <v>83</v>
      </c>
      <c r="D8" s="219">
        <f>RANK(D7,D7:S7)</f>
        <v>12</v>
      </c>
      <c r="E8" s="219">
        <f>RANK(E7,D7:S7)</f>
        <v>10</v>
      </c>
      <c r="F8" s="219">
        <f>RANK(F7,D7:S7)</f>
        <v>16</v>
      </c>
      <c r="G8" s="219">
        <f>RANK(G7,D7:S7)</f>
        <v>9</v>
      </c>
      <c r="H8" s="219">
        <f>RANK(H7,D7:S7)</f>
        <v>4</v>
      </c>
      <c r="I8" s="219">
        <f>RANK(I7,D7:S7)</f>
        <v>13</v>
      </c>
      <c r="J8" s="219">
        <f>RANK(J7,D7:S7)</f>
        <v>6</v>
      </c>
      <c r="K8" s="219">
        <f>RANK(K7,D7:S7)</f>
        <v>7</v>
      </c>
      <c r="L8" s="219">
        <f>RANK(L7,D7:S7)</f>
        <v>2</v>
      </c>
      <c r="M8" s="219">
        <f>RANK(M7,D7:S7)</f>
        <v>15</v>
      </c>
      <c r="N8" s="219">
        <f>RANK(N7,D7:S7)</f>
        <v>13</v>
      </c>
      <c r="O8" s="219">
        <f>RANK(O7,D7:S7)</f>
        <v>1</v>
      </c>
      <c r="P8" s="219">
        <f>RANK(P7,D7:S7)</f>
        <v>11</v>
      </c>
      <c r="Q8" s="219">
        <f>RANK(Q7,D7:S7)</f>
        <v>8</v>
      </c>
      <c r="R8" s="219">
        <f>RANK(R7,D7:S7)</f>
        <v>4</v>
      </c>
      <c r="S8" s="219">
        <f>RANK(S7,D7:S7)</f>
        <v>3</v>
      </c>
      <c r="T8" s="254"/>
      <c r="U8" s="77" t="s">
        <v>8</v>
      </c>
    </row>
    <row r="9" spans="2:49" ht="24" customHeight="1" thickBot="1" x14ac:dyDescent="0.4">
      <c r="B9" s="251"/>
      <c r="C9" s="256"/>
      <c r="D9" s="257"/>
      <c r="E9" s="256"/>
      <c r="F9" s="257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5"/>
      <c r="U9" s="77"/>
    </row>
    <row r="10" spans="2:49" ht="24" customHeight="1" thickTop="1" x14ac:dyDescent="0.35">
      <c r="B10" s="2"/>
      <c r="C10" s="76"/>
      <c r="D10" s="2"/>
      <c r="E10" s="76"/>
      <c r="F10" s="2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</row>
    <row r="11" spans="2:49" ht="24" customHeight="1" thickBot="1" x14ac:dyDescent="0.4">
      <c r="B11" s="2"/>
      <c r="C11" s="76"/>
      <c r="D11" s="2"/>
      <c r="E11" s="76"/>
      <c r="F11" s="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/>
      <c r="AO11" s="247"/>
      <c r="AP11" s="247"/>
      <c r="AQ11" s="247"/>
      <c r="AR11" s="247"/>
      <c r="AS11" s="247"/>
      <c r="AT11" s="247"/>
      <c r="AU11" s="247"/>
      <c r="AV11" s="247"/>
      <c r="AW11" s="2"/>
    </row>
    <row r="12" spans="2:49" ht="24" customHeight="1" x14ac:dyDescent="0.35">
      <c r="B12" s="261"/>
      <c r="C12" s="262"/>
      <c r="D12" s="263"/>
      <c r="E12" s="262"/>
      <c r="F12" s="263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4"/>
    </row>
    <row r="13" spans="2:49" ht="24" customHeight="1" x14ac:dyDescent="0.4">
      <c r="B13" s="265"/>
      <c r="C13" s="41"/>
      <c r="D13" s="114" t="s">
        <v>45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266"/>
    </row>
    <row r="14" spans="2:49" ht="24" customHeight="1" x14ac:dyDescent="0.4">
      <c r="B14" s="265"/>
      <c r="C14" s="41"/>
      <c r="D14" s="79" t="str">
        <f>'DAY 1 INPUT'!F4</f>
        <v>Steve</v>
      </c>
      <c r="E14" s="79" t="str">
        <f>'DAY 1 INPUT'!G4</f>
        <v>Jeff</v>
      </c>
      <c r="F14" s="396" t="str">
        <f>'DAY 1 INPUT'!H4</f>
        <v>Mike</v>
      </c>
      <c r="G14" s="396" t="str">
        <f>'DAY 1 INPUT'!I4</f>
        <v>Derek</v>
      </c>
      <c r="H14" s="80" t="str">
        <f>'DAY 1 INPUT'!J4</f>
        <v>Derm</v>
      </c>
      <c r="I14" s="80" t="str">
        <f>'DAY 1 INPUT'!K4</f>
        <v>Tom</v>
      </c>
      <c r="J14" s="81" t="str">
        <f>'DAY 1 INPUT'!L4</f>
        <v>Stew</v>
      </c>
      <c r="K14" s="81" t="str">
        <f>'DAY 1 INPUT'!M4</f>
        <v>Aaron</v>
      </c>
      <c r="L14" s="404" t="str">
        <f>'DAY 1 INPUT'!N4</f>
        <v>Neil</v>
      </c>
      <c r="M14" s="404" t="str">
        <f>'DAY 1 INPUT'!O4</f>
        <v>RichB</v>
      </c>
      <c r="N14" s="353" t="str">
        <f>'DAY 1 INPUT'!P4</f>
        <v>Brian</v>
      </c>
      <c r="O14" s="353" t="str">
        <f>'DAY 1 INPUT'!Q4</f>
        <v>Robin</v>
      </c>
      <c r="P14" s="342" t="str">
        <f>'DAY 1 INPUT'!R4</f>
        <v>Phil</v>
      </c>
      <c r="Q14" s="342" t="str">
        <f>'DAY 1 INPUT'!S4</f>
        <v>Alan</v>
      </c>
      <c r="R14" s="78" t="str">
        <f>'DAY 1 INPUT'!T4</f>
        <v>RichM</v>
      </c>
      <c r="S14" s="78" t="str">
        <f>'DAY 1 INPUT'!U4</f>
        <v>Sanj</v>
      </c>
      <c r="T14" s="266" t="s">
        <v>8</v>
      </c>
    </row>
    <row r="15" spans="2:49" s="41" customFormat="1" ht="24" customHeight="1" x14ac:dyDescent="0.4">
      <c r="B15" s="267"/>
      <c r="C15" s="55" t="s">
        <v>20</v>
      </c>
      <c r="D15" s="664">
        <f>Day1summary!U25</f>
        <v>31</v>
      </c>
      <c r="E15" s="665" t="s">
        <v>8</v>
      </c>
      <c r="F15" s="664">
        <f>Day1summary!W25</f>
        <v>23</v>
      </c>
      <c r="G15" s="665" t="s">
        <v>8</v>
      </c>
      <c r="H15" s="664">
        <f>Day1summary!Y25</f>
        <v>33</v>
      </c>
      <c r="I15" s="665" t="s">
        <v>8</v>
      </c>
      <c r="J15" s="664">
        <f>Day1summary!AA25</f>
        <v>37</v>
      </c>
      <c r="K15" s="665" t="s">
        <v>8</v>
      </c>
      <c r="L15" s="664">
        <f>Day1summary!AC25</f>
        <v>31</v>
      </c>
      <c r="M15" s="665" t="s">
        <v>8</v>
      </c>
      <c r="N15" s="664">
        <f>Day1summary!AE25</f>
        <v>38</v>
      </c>
      <c r="O15" s="665" t="s">
        <v>8</v>
      </c>
      <c r="P15" s="664">
        <f>Day1summary!AG25</f>
        <v>29</v>
      </c>
      <c r="Q15" s="665" t="s">
        <v>8</v>
      </c>
      <c r="R15" s="664">
        <f>Day1summary!AI25</f>
        <v>32</v>
      </c>
      <c r="S15" s="665" t="s">
        <v>8</v>
      </c>
      <c r="T15" s="266" t="s">
        <v>8</v>
      </c>
    </row>
    <row r="16" spans="2:49" s="41" customFormat="1" ht="24" customHeight="1" x14ac:dyDescent="0.4">
      <c r="B16" s="267"/>
      <c r="C16" s="55" t="s">
        <v>21</v>
      </c>
      <c r="D16" s="664">
        <f>Day2summary!U25</f>
        <v>31</v>
      </c>
      <c r="E16" s="665" t="s">
        <v>8</v>
      </c>
      <c r="F16" s="664">
        <f>Day2summary!W25</f>
        <v>29</v>
      </c>
      <c r="G16" s="665" t="s">
        <v>8</v>
      </c>
      <c r="H16" s="664">
        <f>Day2summary!Y25</f>
        <v>34</v>
      </c>
      <c r="I16" s="665" t="s">
        <v>8</v>
      </c>
      <c r="J16" s="664">
        <f>Day2summary!AA25</f>
        <v>40</v>
      </c>
      <c r="K16" s="665" t="s">
        <v>8</v>
      </c>
      <c r="L16" s="664">
        <f>Day2summary!AC25</f>
        <v>38</v>
      </c>
      <c r="M16" s="665" t="s">
        <v>8</v>
      </c>
      <c r="N16" s="664">
        <f>Day2summary!AE25</f>
        <v>38</v>
      </c>
      <c r="O16" s="665" t="s">
        <v>8</v>
      </c>
      <c r="P16" s="664">
        <f>Day2summary!AG25</f>
        <v>28</v>
      </c>
      <c r="Q16" s="665" t="s">
        <v>8</v>
      </c>
      <c r="R16" s="664">
        <f>Day2summary!AI25</f>
        <v>42</v>
      </c>
      <c r="S16" s="665" t="s">
        <v>8</v>
      </c>
      <c r="T16" s="266"/>
      <c r="V16" s="41" t="s">
        <v>251</v>
      </c>
    </row>
    <row r="17" spans="2:21" s="41" customFormat="1" ht="24" customHeight="1" x14ac:dyDescent="0.4">
      <c r="B17" s="267"/>
      <c r="C17" s="55" t="s">
        <v>22</v>
      </c>
      <c r="D17" s="666">
        <f>SUM(D15,D16)</f>
        <v>62</v>
      </c>
      <c r="E17" s="667" t="s">
        <v>8</v>
      </c>
      <c r="F17" s="666">
        <f t="shared" ref="F17:N17" si="2">SUM(F15,F16)</f>
        <v>52</v>
      </c>
      <c r="G17" s="667" t="s">
        <v>8</v>
      </c>
      <c r="H17" s="666">
        <f t="shared" si="2"/>
        <v>67</v>
      </c>
      <c r="I17" s="667" t="s">
        <v>8</v>
      </c>
      <c r="J17" s="666">
        <f t="shared" si="2"/>
        <v>77</v>
      </c>
      <c r="K17" s="667" t="s">
        <v>8</v>
      </c>
      <c r="L17" s="666">
        <f t="shared" si="2"/>
        <v>69</v>
      </c>
      <c r="M17" s="667" t="s">
        <v>8</v>
      </c>
      <c r="N17" s="666">
        <f t="shared" si="2"/>
        <v>76</v>
      </c>
      <c r="O17" s="667" t="s">
        <v>8</v>
      </c>
      <c r="P17" s="666">
        <f t="shared" ref="P17" si="3">SUM(P15,P16)</f>
        <v>57</v>
      </c>
      <c r="Q17" s="667" t="s">
        <v>8</v>
      </c>
      <c r="R17" s="666">
        <f t="shared" ref="R17" si="4">SUM(R15,R16)</f>
        <v>74</v>
      </c>
      <c r="S17" s="667" t="s">
        <v>8</v>
      </c>
      <c r="T17" s="266"/>
    </row>
    <row r="18" spans="2:21" s="41" customFormat="1" ht="24" customHeight="1" x14ac:dyDescent="0.4">
      <c r="B18" s="267"/>
      <c r="C18" s="218" t="s">
        <v>83</v>
      </c>
      <c r="D18" s="668">
        <f>RANK(D17,D17:R17)</f>
        <v>6</v>
      </c>
      <c r="E18" s="669"/>
      <c r="F18" s="668">
        <f>RANK(F17,D17:R17)</f>
        <v>8</v>
      </c>
      <c r="G18" s="669"/>
      <c r="H18" s="668">
        <f>RANK(H17,D17:R17)</f>
        <v>5</v>
      </c>
      <c r="I18" s="669"/>
      <c r="J18" s="668">
        <f>RANK(J17,D17:R17)</f>
        <v>1</v>
      </c>
      <c r="K18" s="669"/>
      <c r="L18" s="668">
        <f>RANK(L17,D17:R17)</f>
        <v>4</v>
      </c>
      <c r="M18" s="669"/>
      <c r="N18" s="668">
        <f>RANK(N17,D17:R17)</f>
        <v>2</v>
      </c>
      <c r="O18" s="669" t="s">
        <v>8</v>
      </c>
      <c r="P18" s="668">
        <f>RANK(P17,D17:R17)</f>
        <v>7</v>
      </c>
      <c r="Q18" s="669" t="s">
        <v>8</v>
      </c>
      <c r="R18" s="668">
        <f>RANK(R17,D17:R17)</f>
        <v>3</v>
      </c>
      <c r="S18" s="669" t="s">
        <v>8</v>
      </c>
      <c r="T18" s="266"/>
    </row>
    <row r="19" spans="2:21" s="41" customFormat="1" ht="24" customHeight="1" x14ac:dyDescent="0.4">
      <c r="B19" s="267"/>
      <c r="C19" s="55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266"/>
    </row>
    <row r="20" spans="2:21" s="41" customFormat="1" ht="24" customHeight="1" thickBot="1" x14ac:dyDescent="0.45"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70"/>
    </row>
    <row r="21" spans="2:21" s="41" customFormat="1" ht="24" customHeight="1" x14ac:dyDescent="0.4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</row>
    <row r="23" spans="2:21" ht="24" customHeight="1" x14ac:dyDescent="0.25">
      <c r="B23" s="277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51"/>
    </row>
    <row r="24" spans="2:21" ht="24" customHeight="1" x14ac:dyDescent="0.4">
      <c r="B24" s="279"/>
      <c r="C24" s="2"/>
      <c r="D24" s="2"/>
      <c r="E24" s="2"/>
      <c r="F24" s="2"/>
      <c r="G24" s="276" t="s">
        <v>183</v>
      </c>
      <c r="H24" s="2"/>
      <c r="I24" s="2"/>
      <c r="J24" s="2"/>
      <c r="K24" s="2"/>
      <c r="L24" s="2"/>
      <c r="M24" s="2"/>
      <c r="N24" s="2"/>
      <c r="O24" s="2"/>
      <c r="P24" s="144" t="s">
        <v>97</v>
      </c>
      <c r="Q24" s="2"/>
      <c r="R24" s="2"/>
      <c r="S24" s="2"/>
      <c r="T24" s="2"/>
      <c r="U24" s="280"/>
    </row>
    <row r="25" spans="2:21" ht="24" customHeight="1" x14ac:dyDescent="0.25">
      <c r="B25" s="279"/>
      <c r="C25" s="660" t="str">
        <f>EngvIRECUP!D197</f>
        <v>Neil</v>
      </c>
      <c r="D25" s="660" t="str">
        <f>EngvIRECUP!E197</f>
        <v>Aaron</v>
      </c>
      <c r="E25" s="660" t="str">
        <f>EngvIRECUP!F197</f>
        <v>Steve</v>
      </c>
      <c r="F25" s="660" t="str">
        <f>EngvIRECUP!G197</f>
        <v>RichB</v>
      </c>
      <c r="G25" s="660" t="str">
        <f>EngvIRECUP!H197</f>
        <v>Jeff</v>
      </c>
      <c r="H25" s="660" t="str">
        <f>EngvIRECUP!I197</f>
        <v>Derek</v>
      </c>
      <c r="I25" s="660" t="str">
        <f>EngvIRECUP!J197</f>
        <v>Mike</v>
      </c>
      <c r="J25" s="660" t="str">
        <f>EngvIRECUP!K197</f>
        <v>Stew</v>
      </c>
      <c r="K25" s="521"/>
      <c r="L25" s="521"/>
      <c r="M25" s="661" t="str">
        <f>EngvIRECUP!Q197</f>
        <v>Derm</v>
      </c>
      <c r="N25" s="661" t="str">
        <f>EngvIRECUP!R197</f>
        <v>Phil</v>
      </c>
      <c r="O25" s="661" t="str">
        <f>EngvIRECUP!S197</f>
        <v>Tom</v>
      </c>
      <c r="P25" s="661" t="str">
        <f>EngvIRECUP!T197</f>
        <v>Sanj</v>
      </c>
      <c r="Q25" s="661" t="str">
        <f>EngvIRECUP!U197</f>
        <v>RichM</v>
      </c>
      <c r="R25" s="661" t="str">
        <f>EngvIRECUP!V197</f>
        <v>Alan</v>
      </c>
      <c r="S25" s="661" t="str">
        <f>EngvIRECUP!W197</f>
        <v>Brian</v>
      </c>
      <c r="T25" s="661" t="str">
        <f>EngvIRECUP!X197</f>
        <v>Robin</v>
      </c>
      <c r="U25" s="280"/>
    </row>
    <row r="26" spans="2:21" ht="24" customHeight="1" x14ac:dyDescent="0.4">
      <c r="B26" s="281"/>
      <c r="C26" s="659">
        <f>EngvIRECUP!D198</f>
        <v>1</v>
      </c>
      <c r="D26" s="659">
        <f>EngvIRECUP!E198</f>
        <v>1.5</v>
      </c>
      <c r="E26" s="659">
        <f>EngvIRECUP!F198</f>
        <v>0</v>
      </c>
      <c r="F26" s="659">
        <f>EngvIRECUP!G198</f>
        <v>0</v>
      </c>
      <c r="G26" s="659">
        <f>EngvIRECUP!H198</f>
        <v>0</v>
      </c>
      <c r="H26" s="659">
        <f>EngvIRECUP!I198</f>
        <v>1.25</v>
      </c>
      <c r="I26" s="659">
        <f>EngvIRECUP!J198</f>
        <v>1.25</v>
      </c>
      <c r="J26" s="659">
        <f>EngvIRECUP!K198</f>
        <v>0.5</v>
      </c>
      <c r="K26" s="660" t="s">
        <v>46</v>
      </c>
      <c r="L26" s="661" t="s">
        <v>46</v>
      </c>
      <c r="M26" s="659">
        <f>EngvIRECUP!Q198</f>
        <v>0</v>
      </c>
      <c r="N26" s="659">
        <f>EngvIRECUP!R198</f>
        <v>0.25</v>
      </c>
      <c r="O26" s="659">
        <f>EngvIRECUP!S198</f>
        <v>1</v>
      </c>
      <c r="P26" s="659">
        <f>EngvIRECUP!T198</f>
        <v>1.5</v>
      </c>
      <c r="Q26" s="659">
        <f>EngvIRECUP!U198</f>
        <v>1.5</v>
      </c>
      <c r="R26" s="659">
        <f>EngvIRECUP!V198</f>
        <v>0.25</v>
      </c>
      <c r="S26" s="659">
        <f>EngvIRECUP!W198</f>
        <v>0.5</v>
      </c>
      <c r="T26" s="659">
        <f>EngvIRECUP!X198</f>
        <v>1.5</v>
      </c>
      <c r="U26" s="282"/>
    </row>
    <row r="27" spans="2:21" ht="24" customHeight="1" x14ac:dyDescent="0.4">
      <c r="B27" s="281"/>
      <c r="C27" s="662"/>
      <c r="D27" s="662"/>
      <c r="E27" s="662"/>
      <c r="F27" s="662"/>
      <c r="G27" s="662"/>
      <c r="H27" s="662"/>
      <c r="I27" s="662"/>
      <c r="J27" s="662"/>
      <c r="K27" s="244">
        <f>EngvIRECUP!M198</f>
        <v>5.5</v>
      </c>
      <c r="L27" s="244">
        <f>EngvIRECUP!O198</f>
        <v>6.5</v>
      </c>
      <c r="M27" s="662"/>
      <c r="N27" s="662"/>
      <c r="O27" s="662"/>
      <c r="P27" s="662"/>
      <c r="Q27" s="662"/>
      <c r="R27" s="662"/>
      <c r="S27" s="662"/>
      <c r="T27" s="662"/>
      <c r="U27" s="282"/>
    </row>
    <row r="28" spans="2:21" ht="24" customHeight="1" x14ac:dyDescent="0.4">
      <c r="B28" s="281"/>
      <c r="C28" s="615">
        <f>RANK(C26,C26:J26)</f>
        <v>4</v>
      </c>
      <c r="D28" s="615">
        <f>RANK(D26,C26:J26)</f>
        <v>1</v>
      </c>
      <c r="E28" s="615">
        <f>RANK(E26,C26:J26)</f>
        <v>6</v>
      </c>
      <c r="F28" s="615">
        <f>RANK(F26,C26:J26)</f>
        <v>6</v>
      </c>
      <c r="G28" s="615">
        <f>RANK(G26,C26:J26)</f>
        <v>6</v>
      </c>
      <c r="H28" s="615">
        <f>RANK(H26,C26:J26)</f>
        <v>2</v>
      </c>
      <c r="I28" s="615">
        <f>RANK(I26,C26:J26)</f>
        <v>2</v>
      </c>
      <c r="J28" s="615">
        <f>RANK(J26,C26:J26)</f>
        <v>5</v>
      </c>
      <c r="K28" s="697" t="s">
        <v>145</v>
      </c>
      <c r="L28" s="698"/>
      <c r="M28" s="615">
        <f>RANK(M26,M26:T26)</f>
        <v>8</v>
      </c>
      <c r="N28" s="615">
        <f>RANK(N26,M26:T26)</f>
        <v>6</v>
      </c>
      <c r="O28" s="615">
        <f>RANK(O26,M26:T26)</f>
        <v>4</v>
      </c>
      <c r="P28" s="615">
        <f>RANK(P26,M26:T26)</f>
        <v>1</v>
      </c>
      <c r="Q28" s="615">
        <f>RANK(Q26,M26:T26)</f>
        <v>1</v>
      </c>
      <c r="R28" s="615">
        <f>RANK(R26,M26:T26)</f>
        <v>6</v>
      </c>
      <c r="S28" s="615">
        <f>RANK(S26,M26:T26)</f>
        <v>5</v>
      </c>
      <c r="T28" s="615">
        <f>RANK(T26,M26:T26)</f>
        <v>1</v>
      </c>
      <c r="U28" s="282"/>
    </row>
    <row r="29" spans="2:21" ht="24" customHeight="1" x14ac:dyDescent="0.4">
      <c r="B29" s="281"/>
      <c r="C29" s="615">
        <f>RANK(C26,C26:T26)</f>
        <v>7</v>
      </c>
      <c r="D29" s="615">
        <f>RANK(D26,C26:T26)</f>
        <v>1</v>
      </c>
      <c r="E29" s="615">
        <f>RANK(E26,C26:T26)</f>
        <v>13</v>
      </c>
      <c r="F29" s="615">
        <f>RANK(F26,C26:T26)</f>
        <v>13</v>
      </c>
      <c r="G29" s="615">
        <f>RANK(G26,C26:T26)</f>
        <v>13</v>
      </c>
      <c r="H29" s="615">
        <f>RANK(H26,C26:T26)</f>
        <v>5</v>
      </c>
      <c r="I29" s="615">
        <f>RANK(I26,C26:T26)</f>
        <v>5</v>
      </c>
      <c r="J29" s="615">
        <f>RANK(J26,C26:T26)</f>
        <v>9</v>
      </c>
      <c r="K29" s="699" t="s">
        <v>92</v>
      </c>
      <c r="L29" s="676"/>
      <c r="M29" s="615">
        <f>RANK(M26,C26:T26)</f>
        <v>13</v>
      </c>
      <c r="N29" s="615">
        <f>RANK(N26,C26:T26)</f>
        <v>11</v>
      </c>
      <c r="O29" s="615">
        <f>RANK(O26,C26:T26)</f>
        <v>7</v>
      </c>
      <c r="P29" s="615">
        <f>RANK(P26,C26:T26)</f>
        <v>1</v>
      </c>
      <c r="Q29" s="615">
        <f>RANK(Q26,C26:T26)</f>
        <v>1</v>
      </c>
      <c r="R29" s="615">
        <f>RANK(R26,C26:T26)</f>
        <v>11</v>
      </c>
      <c r="S29" s="615">
        <f>RANK(S26,C26:T26)</f>
        <v>9</v>
      </c>
      <c r="T29" s="615">
        <f>RANK(T26,C26:T26)</f>
        <v>1</v>
      </c>
      <c r="U29" s="282"/>
    </row>
    <row r="30" spans="2:21" ht="24" customHeight="1" x14ac:dyDescent="0.4">
      <c r="B30" s="281"/>
      <c r="C30" s="41"/>
      <c r="D30" s="41"/>
      <c r="E30" s="41"/>
      <c r="F30" s="41"/>
      <c r="G30" s="41"/>
      <c r="H30" s="41"/>
      <c r="I30" s="41"/>
      <c r="J30" s="41"/>
      <c r="K30" s="299" t="s">
        <v>8</v>
      </c>
      <c r="L30" s="41"/>
      <c r="M30" s="41"/>
      <c r="N30" s="41"/>
      <c r="O30" s="41"/>
      <c r="P30" s="41"/>
      <c r="Q30" s="41"/>
      <c r="R30" s="41"/>
      <c r="S30" s="41"/>
      <c r="T30" s="41"/>
      <c r="U30" s="282"/>
    </row>
    <row r="31" spans="2:21" ht="24" customHeight="1" x14ac:dyDescent="0.4">
      <c r="B31" s="283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5"/>
    </row>
    <row r="32" spans="2:21" ht="24" customHeight="1" x14ac:dyDescent="0.25">
      <c r="C32" s="247"/>
      <c r="D32" s="247"/>
      <c r="E32" s="247"/>
      <c r="F32" s="247"/>
      <c r="G32" s="247"/>
      <c r="H32" s="247"/>
      <c r="I32" s="248"/>
      <c r="J32" s="248"/>
      <c r="K32" s="247"/>
      <c r="L32" s="247"/>
      <c r="M32" s="247"/>
      <c r="N32" s="247"/>
      <c r="O32" s="247"/>
      <c r="P32" s="247"/>
      <c r="Q32" s="247"/>
      <c r="R32" s="247"/>
      <c r="S32" s="247"/>
      <c r="T32" s="247"/>
    </row>
    <row r="33" spans="3:21" ht="24" customHeight="1" x14ac:dyDescent="0.25">
      <c r="C33" s="247"/>
      <c r="D33" s="247"/>
      <c r="E33" s="247"/>
      <c r="F33" s="247"/>
      <c r="G33" s="247"/>
      <c r="H33" s="247"/>
      <c r="I33" s="248"/>
      <c r="J33" s="248"/>
      <c r="K33" s="247"/>
      <c r="L33" s="247"/>
      <c r="M33" s="247"/>
      <c r="N33" s="247"/>
      <c r="O33" s="247"/>
      <c r="P33" s="247"/>
      <c r="Q33" s="247"/>
      <c r="R33" s="247"/>
      <c r="S33" s="247"/>
      <c r="T33" s="247"/>
    </row>
    <row r="34" spans="3:21" ht="24" customHeight="1" x14ac:dyDescent="0.25">
      <c r="C34" s="247"/>
      <c r="D34" s="247"/>
      <c r="E34" s="247"/>
      <c r="F34" s="247"/>
      <c r="G34" s="247"/>
      <c r="H34" s="247"/>
      <c r="I34" s="248"/>
      <c r="J34" s="248"/>
      <c r="K34" s="247"/>
      <c r="L34" s="247"/>
      <c r="M34" s="247"/>
      <c r="N34" s="247"/>
      <c r="O34" s="247"/>
      <c r="P34" s="247"/>
      <c r="Q34" s="247"/>
      <c r="R34" s="247"/>
      <c r="S34" s="247"/>
      <c r="T34" s="247"/>
    </row>
    <row r="35" spans="3:21" ht="24" customHeight="1" x14ac:dyDescent="0.25">
      <c r="C35" s="247"/>
      <c r="D35" s="247"/>
      <c r="E35" s="247"/>
      <c r="F35" s="247"/>
      <c r="G35" s="247"/>
      <c r="H35" s="247"/>
      <c r="I35" s="248"/>
      <c r="J35" s="248"/>
      <c r="K35" s="247"/>
      <c r="L35" s="247"/>
      <c r="M35" s="247"/>
      <c r="N35" s="247"/>
      <c r="O35" s="247"/>
      <c r="P35" s="247"/>
      <c r="Q35" s="247"/>
      <c r="R35" s="247"/>
      <c r="S35" s="247"/>
      <c r="T35" s="247"/>
    </row>
    <row r="36" spans="3:21" ht="24" customHeight="1" x14ac:dyDescent="0.25">
      <c r="C36" s="247"/>
      <c r="D36" s="247"/>
      <c r="E36" s="247"/>
      <c r="F36" s="247"/>
      <c r="G36" s="247"/>
      <c r="H36" s="247"/>
      <c r="I36" s="248"/>
      <c r="J36" s="248"/>
      <c r="K36" s="247"/>
      <c r="L36" s="247"/>
      <c r="M36" s="247"/>
      <c r="N36" s="247"/>
      <c r="O36" s="247"/>
      <c r="P36" s="247"/>
      <c r="Q36" s="247"/>
      <c r="R36" s="247"/>
      <c r="S36" s="247"/>
      <c r="T36" s="247"/>
    </row>
    <row r="37" spans="3:21" ht="24" customHeight="1" x14ac:dyDescent="0.25">
      <c r="C37" s="247"/>
      <c r="D37" s="247"/>
      <c r="E37" s="247"/>
      <c r="F37" s="247"/>
      <c r="G37" s="247"/>
      <c r="H37" s="247"/>
      <c r="I37" s="248"/>
      <c r="J37" s="248"/>
      <c r="K37" s="247"/>
      <c r="L37" s="247"/>
      <c r="M37" s="247"/>
      <c r="N37" s="247"/>
      <c r="O37" s="247"/>
      <c r="P37" s="247"/>
      <c r="Q37" s="247"/>
      <c r="R37" s="247"/>
      <c r="S37" s="247"/>
      <c r="T37" s="247"/>
    </row>
    <row r="38" spans="3:21" ht="24" customHeight="1" x14ac:dyDescent="0.25">
      <c r="C38" s="247"/>
      <c r="D38" s="247"/>
      <c r="E38" s="247"/>
      <c r="F38" s="247"/>
      <c r="G38" s="247"/>
      <c r="H38" s="247"/>
      <c r="I38" s="248"/>
      <c r="J38" s="248"/>
      <c r="K38" s="247"/>
      <c r="L38" s="247"/>
      <c r="M38" s="247"/>
      <c r="N38" s="247"/>
      <c r="O38" s="247"/>
      <c r="P38" s="247"/>
      <c r="Q38" s="247"/>
      <c r="R38" s="247"/>
      <c r="S38" s="247"/>
      <c r="T38" s="247"/>
    </row>
    <row r="39" spans="3:21" ht="24" customHeight="1" x14ac:dyDescent="0.25">
      <c r="C39" s="247"/>
      <c r="D39" s="247"/>
      <c r="E39" s="247"/>
      <c r="F39" s="247"/>
      <c r="G39" s="247"/>
      <c r="H39" s="247"/>
      <c r="I39" s="248"/>
      <c r="J39" s="248"/>
      <c r="K39" s="247"/>
      <c r="L39" s="247"/>
      <c r="M39" s="247"/>
      <c r="N39" s="247"/>
      <c r="O39" s="247"/>
      <c r="P39" s="247"/>
      <c r="Q39" s="247"/>
      <c r="R39" s="247"/>
      <c r="S39" s="247"/>
      <c r="T39" s="247"/>
    </row>
    <row r="40" spans="3:21" ht="24" customHeight="1" x14ac:dyDescent="0.25">
      <c r="C40" s="247"/>
      <c r="D40" s="247"/>
      <c r="E40" s="247"/>
      <c r="F40" s="247"/>
      <c r="G40" s="247"/>
      <c r="H40" s="247"/>
      <c r="I40" s="248"/>
      <c r="J40" s="248"/>
      <c r="K40" s="247"/>
      <c r="L40" s="247"/>
      <c r="M40" s="247"/>
      <c r="N40" s="247"/>
      <c r="O40" s="247"/>
      <c r="P40" s="247"/>
      <c r="Q40" s="247"/>
      <c r="R40" s="247"/>
      <c r="S40" s="247"/>
      <c r="T40" s="247"/>
    </row>
    <row r="41" spans="3:21" ht="24" customHeight="1" x14ac:dyDescent="0.25">
      <c r="C41" s="247"/>
      <c r="D41" s="247"/>
      <c r="E41" s="247"/>
      <c r="F41" s="247"/>
      <c r="G41" s="247"/>
      <c r="H41" s="247"/>
      <c r="I41" s="248"/>
      <c r="J41" s="248"/>
      <c r="K41" s="247"/>
      <c r="L41" s="247"/>
      <c r="M41" s="247"/>
      <c r="N41" s="247"/>
      <c r="O41" s="247"/>
      <c r="P41" s="247"/>
      <c r="Q41" s="247"/>
      <c r="R41" s="247"/>
      <c r="S41" s="247"/>
      <c r="T41" s="247"/>
    </row>
    <row r="42" spans="3:21" ht="24" customHeight="1" x14ac:dyDescent="0.25">
      <c r="C42" s="247"/>
      <c r="D42" s="247"/>
      <c r="E42" s="247"/>
      <c r="F42" s="247"/>
      <c r="G42" s="247"/>
      <c r="H42" s="247"/>
      <c r="I42" s="248"/>
      <c r="J42" s="248"/>
      <c r="K42" s="247"/>
      <c r="L42" s="247"/>
      <c r="M42" s="247"/>
      <c r="N42" s="247"/>
      <c r="O42" s="247"/>
      <c r="P42" s="247"/>
      <c r="Q42" s="247"/>
      <c r="R42" s="247"/>
      <c r="S42" s="247"/>
      <c r="T42" s="247"/>
    </row>
    <row r="43" spans="3:21" ht="24" customHeight="1" x14ac:dyDescent="0.25">
      <c r="C43" s="247"/>
      <c r="D43" s="247"/>
      <c r="E43" s="247"/>
      <c r="F43" s="247"/>
      <c r="G43" s="247"/>
      <c r="H43" s="247"/>
      <c r="I43" s="248"/>
      <c r="J43" s="248"/>
      <c r="K43" s="247"/>
      <c r="L43" s="247"/>
      <c r="M43" s="247"/>
      <c r="N43" s="247"/>
      <c r="O43" s="247"/>
      <c r="P43" s="247"/>
      <c r="Q43" s="247"/>
      <c r="R43" s="247"/>
      <c r="S43" s="247"/>
      <c r="T43" s="247"/>
    </row>
    <row r="44" spans="3:21" ht="24" customHeight="1" x14ac:dyDescent="0.25">
      <c r="C44" s="247"/>
      <c r="D44" s="247"/>
      <c r="E44" s="247"/>
      <c r="F44" s="247"/>
      <c r="G44" s="247"/>
      <c r="H44" s="247"/>
      <c r="I44" s="248"/>
      <c r="J44" s="248"/>
      <c r="K44" s="247"/>
      <c r="L44" s="247"/>
      <c r="M44" s="247"/>
      <c r="N44" s="247"/>
      <c r="O44" s="247"/>
      <c r="P44" s="247"/>
      <c r="Q44" s="247"/>
      <c r="R44" s="247"/>
      <c r="S44" s="247"/>
      <c r="T44" s="247"/>
    </row>
    <row r="45" spans="3:21" ht="24" customHeight="1" x14ac:dyDescent="0.25">
      <c r="C45" s="247"/>
      <c r="D45" s="247"/>
      <c r="E45" s="247"/>
      <c r="F45" s="247"/>
      <c r="G45" s="247"/>
      <c r="H45" s="247"/>
      <c r="I45" s="248"/>
      <c r="J45" s="248"/>
      <c r="K45" s="247"/>
      <c r="L45" s="247"/>
      <c r="M45" s="247"/>
      <c r="N45" s="247"/>
      <c r="O45" s="247"/>
      <c r="P45" s="247"/>
      <c r="Q45" s="247"/>
      <c r="R45" s="247"/>
      <c r="S45" s="247"/>
      <c r="T45" s="247"/>
    </row>
    <row r="46" spans="3:21" ht="24" customHeight="1" x14ac:dyDescent="0.25">
      <c r="C46" s="247"/>
      <c r="D46" s="247"/>
      <c r="E46" s="247"/>
      <c r="F46" s="247"/>
      <c r="G46" s="247"/>
      <c r="H46" s="247"/>
      <c r="I46" s="248"/>
      <c r="J46" s="248"/>
      <c r="K46" s="247"/>
      <c r="L46" s="247"/>
      <c r="M46" s="247"/>
      <c r="N46" s="247"/>
      <c r="O46" s="247"/>
      <c r="P46" s="247"/>
      <c r="Q46" s="247"/>
      <c r="R46" s="247"/>
      <c r="S46" s="247"/>
      <c r="T46" s="247"/>
    </row>
    <row r="47" spans="3:21" ht="24" customHeight="1" x14ac:dyDescent="0.25">
      <c r="C47" s="247"/>
      <c r="D47" s="247"/>
      <c r="E47" s="247"/>
      <c r="F47" s="247"/>
      <c r="G47" s="247"/>
      <c r="H47" s="247"/>
      <c r="I47" s="248"/>
      <c r="J47" s="248"/>
      <c r="K47" s="247"/>
      <c r="L47" s="247"/>
      <c r="M47" s="247"/>
      <c r="N47" s="247"/>
      <c r="O47" s="247"/>
      <c r="P47" s="247"/>
      <c r="Q47" s="247"/>
      <c r="R47" s="247"/>
      <c r="S47" s="247"/>
      <c r="T47" s="247"/>
    </row>
    <row r="48" spans="3:21" ht="24" customHeight="1" thickBot="1" x14ac:dyDescent="0.3">
      <c r="J48" s="2"/>
      <c r="L48" s="247"/>
      <c r="M48" s="247"/>
      <c r="N48" s="247"/>
      <c r="O48" s="247"/>
      <c r="P48" s="247"/>
      <c r="Q48" s="247"/>
      <c r="R48" s="247"/>
      <c r="S48" s="247"/>
      <c r="T48" s="247"/>
      <c r="U48" s="247"/>
    </row>
    <row r="49" spans="2:21" ht="24" customHeight="1" thickTop="1" x14ac:dyDescent="0.25">
      <c r="B49" s="231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5"/>
    </row>
    <row r="50" spans="2:21" ht="24" customHeight="1" x14ac:dyDescent="0.25">
      <c r="B50" s="230"/>
      <c r="C50" s="2"/>
      <c r="D50" s="2"/>
      <c r="E50" s="242" t="str">
        <f>INFO!B3</f>
        <v>Steve</v>
      </c>
      <c r="F50" s="242" t="str">
        <f>INFO!C3</f>
        <v>Jeff</v>
      </c>
      <c r="G50" s="510" t="str">
        <f>INFO!D3</f>
        <v>Mike</v>
      </c>
      <c r="H50" s="510" t="str">
        <f>INFO!E3</f>
        <v>Derek</v>
      </c>
      <c r="I50" s="245" t="str">
        <f>INFO!F3</f>
        <v>Derm</v>
      </c>
      <c r="J50" s="245" t="str">
        <f>INFO!G3</f>
        <v>Tom</v>
      </c>
      <c r="K50" s="244" t="str">
        <f>INFO!H3</f>
        <v>Stew</v>
      </c>
      <c r="L50" s="244" t="str">
        <f>INFO!I3</f>
        <v>Aaron</v>
      </c>
      <c r="M50" s="511" t="str">
        <f>INFO!J3</f>
        <v>Neil</v>
      </c>
      <c r="N50" s="511" t="str">
        <f>INFO!K3</f>
        <v>RichB</v>
      </c>
      <c r="O50" s="512" t="str">
        <f>INFO!L3</f>
        <v>Brian</v>
      </c>
      <c r="P50" s="512" t="str">
        <f>INFO!M3</f>
        <v>Robin</v>
      </c>
      <c r="Q50" s="513" t="str">
        <f>INFO!N3</f>
        <v>Phil</v>
      </c>
      <c r="R50" s="513" t="str">
        <f>INFO!O3</f>
        <v>Alan</v>
      </c>
      <c r="S50" s="243" t="str">
        <f>INFO!P3</f>
        <v>RichM</v>
      </c>
      <c r="T50" s="243" t="str">
        <f>INFO!Q3</f>
        <v>Sanj</v>
      </c>
      <c r="U50" s="233"/>
    </row>
    <row r="51" spans="2:21" ht="24" customHeight="1" x14ac:dyDescent="0.25">
      <c r="B51" s="230"/>
      <c r="C51" s="2" t="s">
        <v>41</v>
      </c>
      <c r="D51" s="2"/>
      <c r="E51" s="240">
        <f>'DAY 1 INPUT'!F5</f>
        <v>40</v>
      </c>
      <c r="F51" s="240">
        <f>'DAY 1 INPUT'!G5</f>
        <v>22</v>
      </c>
      <c r="G51" s="240">
        <f>'DAY 1 INPUT'!H5</f>
        <v>22</v>
      </c>
      <c r="H51" s="240">
        <f>'DAY 1 INPUT'!I5</f>
        <v>28</v>
      </c>
      <c r="I51" s="240">
        <f>'DAY 1 INPUT'!J5</f>
        <v>22</v>
      </c>
      <c r="J51" s="240">
        <f>'DAY 1 INPUT'!K5</f>
        <v>34</v>
      </c>
      <c r="K51" s="240">
        <f>'DAY 1 INPUT'!L5</f>
        <v>21</v>
      </c>
      <c r="L51" s="240">
        <f>'DAY 1 INPUT'!M5</f>
        <v>24</v>
      </c>
      <c r="M51" s="240">
        <f>'DAY 1 INPUT'!N5</f>
        <v>20</v>
      </c>
      <c r="N51" s="240">
        <f>'DAY 1 INPUT'!O5</f>
        <v>28</v>
      </c>
      <c r="O51" s="240">
        <f>'DAY 1 INPUT'!P5</f>
        <v>28</v>
      </c>
      <c r="P51" s="240">
        <f>'DAY 1 INPUT'!Q5</f>
        <v>10</v>
      </c>
      <c r="Q51" s="240">
        <f>'DAY 1 INPUT'!R5</f>
        <v>23</v>
      </c>
      <c r="R51" s="240">
        <f>'DAY 1 INPUT'!S5</f>
        <v>23</v>
      </c>
      <c r="S51" s="240">
        <f>'DAY 1 INPUT'!T5</f>
        <v>24</v>
      </c>
      <c r="T51" s="240">
        <f>'DAY 1 INPUT'!U5</f>
        <v>24</v>
      </c>
      <c r="U51" s="233"/>
    </row>
    <row r="52" spans="2:21" ht="24" customHeight="1" x14ac:dyDescent="0.25">
      <c r="B52" s="230"/>
      <c r="C52" s="2" t="s">
        <v>88</v>
      </c>
      <c r="D52" s="2"/>
      <c r="E52" s="240">
        <f>Day1summary!C8</f>
        <v>37</v>
      </c>
      <c r="F52" s="240">
        <f>Day1summary!D8</f>
        <v>30</v>
      </c>
      <c r="G52" s="240">
        <f>Day1summary!E8</f>
        <v>33</v>
      </c>
      <c r="H52" s="240">
        <f>Day1summary!F8</f>
        <v>30</v>
      </c>
      <c r="I52" s="240">
        <f>Day1summary!G8</f>
        <v>29</v>
      </c>
      <c r="J52" s="240">
        <f>Day1summary!H8</f>
        <v>33</v>
      </c>
      <c r="K52" s="240">
        <f>Day1summary!I8</f>
        <v>24</v>
      </c>
      <c r="L52" s="240">
        <f>Day1summary!J8</f>
        <v>27</v>
      </c>
      <c r="M52" s="240">
        <f>Day1summary!K8</f>
        <v>23</v>
      </c>
      <c r="N52" s="240">
        <f>Day1summary!L8</f>
        <v>32</v>
      </c>
      <c r="O52" s="240">
        <f>Day1summary!M8</f>
        <v>33</v>
      </c>
      <c r="P52" s="240">
        <f>Day1summary!N8</f>
        <v>14</v>
      </c>
      <c r="Q52" s="240">
        <f>Day1summary!O8</f>
        <v>32</v>
      </c>
      <c r="R52" s="240">
        <f>Day1summary!P8</f>
        <v>28</v>
      </c>
      <c r="S52" s="240">
        <f>Day1summary!Q8</f>
        <v>29</v>
      </c>
      <c r="T52" s="240">
        <f>Day1summary!R8</f>
        <v>24</v>
      </c>
      <c r="U52" s="233"/>
    </row>
    <row r="53" spans="2:21" ht="24" customHeight="1" x14ac:dyDescent="0.25">
      <c r="B53" s="230"/>
      <c r="C53" s="2" t="s">
        <v>89</v>
      </c>
      <c r="D53" s="2"/>
      <c r="E53" s="240">
        <f>Day2summary!C8</f>
        <v>38</v>
      </c>
      <c r="F53" s="240">
        <f>Day2summary!D8</f>
        <v>29</v>
      </c>
      <c r="G53" s="240">
        <f>Day2summary!E8</f>
        <v>30</v>
      </c>
      <c r="H53" s="240">
        <f>Day2summary!F8</f>
        <v>35</v>
      </c>
      <c r="I53" s="240">
        <f>Day2summary!G8</f>
        <v>22</v>
      </c>
      <c r="J53" s="240">
        <f>Day2summary!H8</f>
        <v>34</v>
      </c>
      <c r="K53" s="240">
        <f>Day2summary!I8</f>
        <v>24</v>
      </c>
      <c r="L53" s="240">
        <f>Day2summary!J8</f>
        <v>28</v>
      </c>
      <c r="M53" s="240">
        <f>Day2summary!K8</f>
        <v>19</v>
      </c>
      <c r="N53" s="240">
        <f>Day2summary!L8</f>
        <v>33</v>
      </c>
      <c r="O53" s="240">
        <f>Day2summary!M8</f>
        <v>33</v>
      </c>
      <c r="P53" s="240">
        <f>Day2summary!N8</f>
        <v>11</v>
      </c>
      <c r="Q53" s="240">
        <f>Day2summary!O8</f>
        <v>32</v>
      </c>
      <c r="R53" s="240">
        <f>Day2summary!P8</f>
        <v>29</v>
      </c>
      <c r="S53" s="240">
        <f>Day2summary!Q8</f>
        <v>23</v>
      </c>
      <c r="T53" s="240">
        <f>Day2summary!R8</f>
        <v>23</v>
      </c>
      <c r="U53" s="233"/>
    </row>
    <row r="54" spans="2:21" ht="24" customHeight="1" x14ac:dyDescent="0.25">
      <c r="B54" s="230"/>
      <c r="C54" s="238" t="s">
        <v>91</v>
      </c>
      <c r="D54" s="2"/>
      <c r="E54" s="514">
        <f>(((E51*2)-(E52+E53))/2)</f>
        <v>2.5</v>
      </c>
      <c r="F54" s="514">
        <f t="shared" ref="F54:T54" si="5">(((F51*2)-(F52+F53))/2)</f>
        <v>-7.5</v>
      </c>
      <c r="G54" s="514">
        <f t="shared" si="5"/>
        <v>-9.5</v>
      </c>
      <c r="H54" s="514">
        <f t="shared" si="5"/>
        <v>-4.5</v>
      </c>
      <c r="I54" s="514">
        <f t="shared" si="5"/>
        <v>-3.5</v>
      </c>
      <c r="J54" s="514">
        <f t="shared" si="5"/>
        <v>0.5</v>
      </c>
      <c r="K54" s="514">
        <f t="shared" si="5"/>
        <v>-3</v>
      </c>
      <c r="L54" s="514">
        <f t="shared" si="5"/>
        <v>-3.5</v>
      </c>
      <c r="M54" s="514">
        <f t="shared" si="5"/>
        <v>-1</v>
      </c>
      <c r="N54" s="514">
        <f t="shared" si="5"/>
        <v>-4.5</v>
      </c>
      <c r="O54" s="514">
        <f t="shared" si="5"/>
        <v>-5</v>
      </c>
      <c r="P54" s="514">
        <f t="shared" si="5"/>
        <v>-2.5</v>
      </c>
      <c r="Q54" s="514">
        <f t="shared" si="5"/>
        <v>-9</v>
      </c>
      <c r="R54" s="514">
        <f t="shared" si="5"/>
        <v>-5.5</v>
      </c>
      <c r="S54" s="514">
        <f t="shared" si="5"/>
        <v>-2</v>
      </c>
      <c r="T54" s="514">
        <f t="shared" si="5"/>
        <v>0.5</v>
      </c>
      <c r="U54" s="233"/>
    </row>
    <row r="55" spans="2:21" ht="24" customHeight="1" x14ac:dyDescent="0.25">
      <c r="B55" s="230"/>
      <c r="C55" s="2"/>
      <c r="D55" s="246" t="s">
        <v>90</v>
      </c>
      <c r="E55" s="241">
        <f>'Handicap Review'!G27</f>
        <v>5</v>
      </c>
      <c r="F55" s="241">
        <f>'Handicap Review'!H27</f>
        <v>-7.5</v>
      </c>
      <c r="G55" s="241">
        <f>'Handicap Review'!I27</f>
        <v>-9.5</v>
      </c>
      <c r="H55" s="241">
        <f>'Handicap Review'!J27</f>
        <v>-4.5</v>
      </c>
      <c r="I55" s="241">
        <f>'Handicap Review'!K27</f>
        <v>-3.5</v>
      </c>
      <c r="J55" s="241">
        <f>'Handicap Review'!L27</f>
        <v>1</v>
      </c>
      <c r="K55" s="241">
        <f>'Handicap Review'!M27</f>
        <v>-3</v>
      </c>
      <c r="L55" s="241">
        <f>'Handicap Review'!N27</f>
        <v>-3.5</v>
      </c>
      <c r="M55" s="241">
        <f>'Handicap Review'!O27</f>
        <v>-1</v>
      </c>
      <c r="N55" s="241">
        <f>'Handicap Review'!P27</f>
        <v>-4.5</v>
      </c>
      <c r="O55" s="241">
        <f>'Handicap Review'!Q27</f>
        <v>-5</v>
      </c>
      <c r="P55" s="241">
        <f>'Handicap Review'!R27</f>
        <v>-2.5</v>
      </c>
      <c r="Q55" s="241">
        <f>'Handicap Review'!S27</f>
        <v>-9</v>
      </c>
      <c r="R55" s="241">
        <f>'Handicap Review'!T27</f>
        <v>-5.5</v>
      </c>
      <c r="S55" s="241">
        <f>'Handicap Review'!U27</f>
        <v>-2</v>
      </c>
      <c r="T55" s="241">
        <f>'Handicap Review'!V27</f>
        <v>1</v>
      </c>
      <c r="U55" s="233"/>
    </row>
    <row r="56" spans="2:21" ht="24" customHeight="1" x14ac:dyDescent="0.25">
      <c r="B56" s="230"/>
      <c r="C56" s="2"/>
      <c r="D56" s="246" t="s">
        <v>8</v>
      </c>
      <c r="E56" s="25"/>
      <c r="F56" s="2"/>
      <c r="G56" s="2"/>
      <c r="H56" s="2"/>
      <c r="I56" s="2"/>
      <c r="J56" s="2"/>
      <c r="K56" s="2"/>
      <c r="L56" s="25" t="s">
        <v>106</v>
      </c>
      <c r="M56" s="2"/>
      <c r="N56" s="2"/>
      <c r="O56" s="2"/>
      <c r="P56" s="2"/>
      <c r="Q56" s="2"/>
      <c r="R56" s="2"/>
      <c r="S56" s="2"/>
      <c r="T56" s="2"/>
      <c r="U56" s="233"/>
    </row>
    <row r="57" spans="2:21" ht="24" customHeight="1" thickBot="1" x14ac:dyDescent="0.3"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34"/>
    </row>
    <row r="58" spans="2:21" ht="24" customHeight="1" thickTop="1" x14ac:dyDescent="0.25"/>
  </sheetData>
  <mergeCells count="2">
    <mergeCell ref="K28:L28"/>
    <mergeCell ref="K29:L29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zoomScale="82" zoomScaleNormal="82" workbookViewId="0">
      <selection activeCell="N30" sqref="N30"/>
    </sheetView>
  </sheetViews>
  <sheetFormatPr defaultColWidth="3.7109375" defaultRowHeight="12.75" x14ac:dyDescent="0.2"/>
  <cols>
    <col min="1" max="43" width="4.7109375" style="132" customWidth="1"/>
    <col min="44" max="16384" width="3.7109375" style="132"/>
  </cols>
  <sheetData>
    <row r="1" spans="1:37" x14ac:dyDescent="0.2">
      <c r="C1" s="362" t="s">
        <v>157</v>
      </c>
      <c r="F1" s="362" t="s">
        <v>59</v>
      </c>
      <c r="G1" s="314"/>
      <c r="M1" s="362" t="s">
        <v>159</v>
      </c>
    </row>
    <row r="2" spans="1:37" x14ac:dyDescent="0.2">
      <c r="B2" s="491"/>
      <c r="C2" s="491" t="s">
        <v>186</v>
      </c>
      <c r="D2" s="492"/>
      <c r="E2" s="492"/>
      <c r="F2" s="491" t="s">
        <v>186</v>
      </c>
      <c r="G2" s="493"/>
      <c r="H2" s="428"/>
      <c r="I2" s="490" t="s">
        <v>187</v>
      </c>
      <c r="J2" s="489"/>
      <c r="K2" s="491"/>
      <c r="L2" s="491" t="s">
        <v>186</v>
      </c>
      <c r="M2" s="492"/>
      <c r="N2" s="492"/>
      <c r="O2" s="491" t="s">
        <v>186</v>
      </c>
      <c r="P2" s="493"/>
      <c r="Q2" s="487"/>
      <c r="R2" s="490" t="s">
        <v>187</v>
      </c>
      <c r="S2" s="488"/>
      <c r="T2" s="488"/>
      <c r="U2" s="490" t="s">
        <v>187</v>
      </c>
      <c r="V2" s="488"/>
      <c r="W2" s="488"/>
      <c r="X2" s="490" t="s">
        <v>187</v>
      </c>
      <c r="Y2" s="489"/>
      <c r="AB2" s="132" t="str">
        <f>INFO!B18</f>
        <v>Friday</v>
      </c>
    </row>
    <row r="3" spans="1:37" x14ac:dyDescent="0.2">
      <c r="B3" s="363"/>
      <c r="C3" s="363" t="str">
        <f>INFO!B8</f>
        <v>Steve &amp; Jeff</v>
      </c>
      <c r="D3" s="363"/>
      <c r="E3" s="400"/>
      <c r="F3" s="400" t="str">
        <f>INFO!B9</f>
        <v>Mike &amp; Derek</v>
      </c>
      <c r="G3" s="400"/>
      <c r="H3" s="365"/>
      <c r="I3" s="365" t="str">
        <f>INFO!B10</f>
        <v>Dermot &amp; Tom</v>
      </c>
      <c r="J3" s="365"/>
      <c r="K3" s="366"/>
      <c r="L3" s="366" t="str">
        <f>INFO!B11</f>
        <v>Stewart &amp; Aaron</v>
      </c>
      <c r="M3" s="366"/>
      <c r="N3" s="409"/>
      <c r="O3" s="409" t="str">
        <f>INFO!B12</f>
        <v>Neil &amp; RichB</v>
      </c>
      <c r="P3" s="409"/>
      <c r="Q3" s="367"/>
      <c r="R3" s="367" t="str">
        <f>INFO!B13</f>
        <v>Brian &amp; Robin</v>
      </c>
      <c r="S3" s="367"/>
      <c r="U3" s="132" t="str">
        <f>INFO!B14</f>
        <v>Phil &amp; Alan</v>
      </c>
      <c r="W3" s="364"/>
      <c r="X3" s="364" t="str">
        <f>INFO!B15</f>
        <v>RichM &amp; Sanj</v>
      </c>
      <c r="Y3" s="364"/>
      <c r="AA3" s="517"/>
      <c r="AB3" s="518" t="str">
        <f>INFO!B19</f>
        <v>Buggy</v>
      </c>
      <c r="AC3" s="498" t="str">
        <f>INFO!C19</f>
        <v>Steve</v>
      </c>
      <c r="AD3" s="498">
        <f>INFO!D19</f>
        <v>40</v>
      </c>
      <c r="AE3" s="498" t="str">
        <f>INFO!E19</f>
        <v>Jeff</v>
      </c>
      <c r="AF3" s="498">
        <f>INFO!F19</f>
        <v>22</v>
      </c>
      <c r="AG3" s="498" t="str">
        <f>INFO!G19</f>
        <v>V</v>
      </c>
      <c r="AH3" s="507" t="str">
        <f>INFO!H19</f>
        <v>Brian</v>
      </c>
      <c r="AI3" s="507">
        <f>INFO!I19</f>
        <v>28</v>
      </c>
      <c r="AJ3" s="507" t="str">
        <f>INFO!J19</f>
        <v>Robin</v>
      </c>
      <c r="AK3" s="507">
        <f>INFO!K19</f>
        <v>10</v>
      </c>
    </row>
    <row r="4" spans="1:37" x14ac:dyDescent="0.2">
      <c r="A4" s="132">
        <f>'DAY 1 INPUT'!B6</f>
        <v>1</v>
      </c>
      <c r="B4" s="314" t="s">
        <v>141</v>
      </c>
      <c r="C4" s="132">
        <f>MIN('Day 1 Cards'!V9,'Day 1 Cards'!AA9)</f>
        <v>4</v>
      </c>
      <c r="E4" s="314" t="s">
        <v>142</v>
      </c>
      <c r="F4" s="132">
        <f>MIN('Day 1 Cards'!AF9,'Day 1 Cards'!AL9)</f>
        <v>4</v>
      </c>
      <c r="H4" s="314" t="s">
        <v>143</v>
      </c>
      <c r="I4" s="132">
        <f>MIN('Day 1 Cards'!V40,'Day 1 Cards'!AA40)</f>
        <v>5</v>
      </c>
      <c r="K4" s="314" t="s">
        <v>144</v>
      </c>
      <c r="L4" s="132">
        <f>MIN('Day 1 Cards'!AF40,'Day 1 Cards'!AL40)</f>
        <v>5</v>
      </c>
      <c r="N4" s="314" t="s">
        <v>161</v>
      </c>
      <c r="O4" s="132">
        <f>MIN('Day 1 Cards'!V71,'Day 1 Cards'!AA71)</f>
        <v>7</v>
      </c>
      <c r="Q4" s="314" t="s">
        <v>162</v>
      </c>
      <c r="R4" s="132">
        <f>MIN('Day 1 Cards'!AF71,'Day 1 Cards'!AL71)</f>
        <v>5</v>
      </c>
      <c r="T4" s="314" t="s">
        <v>163</v>
      </c>
      <c r="U4" s="132">
        <f>MIN('Day 1 Cards'!V102,'Day 1 Cards'!AA102)</f>
        <v>5</v>
      </c>
      <c r="W4" s="314" t="s">
        <v>164</v>
      </c>
      <c r="X4" s="132">
        <f>MIN('Day 1 Cards'!AF102,'Day 1 Cards'!AL102)</f>
        <v>5</v>
      </c>
      <c r="AA4" s="517"/>
      <c r="AB4" s="518" t="str">
        <f>INFO!B20</f>
        <v>Buggy</v>
      </c>
      <c r="AC4" s="498" t="str">
        <f>INFO!C20</f>
        <v>Mike</v>
      </c>
      <c r="AD4" s="498">
        <f>INFO!D20</f>
        <v>22</v>
      </c>
      <c r="AE4" s="498" t="str">
        <f>INFO!E20</f>
        <v>Derek</v>
      </c>
      <c r="AF4" s="498">
        <f>INFO!F20</f>
        <v>28</v>
      </c>
      <c r="AG4" s="498" t="str">
        <f>INFO!G20</f>
        <v>V</v>
      </c>
      <c r="AH4" s="507" t="str">
        <f>INFO!H20</f>
        <v>Phil</v>
      </c>
      <c r="AI4" s="507">
        <f>INFO!I20</f>
        <v>23</v>
      </c>
      <c r="AJ4" s="507" t="str">
        <f>INFO!J20</f>
        <v>Alan</v>
      </c>
      <c r="AK4" s="507">
        <f>INFO!K20</f>
        <v>23</v>
      </c>
    </row>
    <row r="5" spans="1:37" x14ac:dyDescent="0.2">
      <c r="A5" s="132">
        <f>'DAY 1 INPUT'!B7</f>
        <v>2</v>
      </c>
      <c r="C5" s="132">
        <f>MIN('Day 1 Cards'!V10,'Day 1 Cards'!AA10)</f>
        <v>6</v>
      </c>
      <c r="F5" s="132">
        <f>MIN('Day 1 Cards'!AF10,'Day 1 Cards'!AL10)</f>
        <v>5</v>
      </c>
      <c r="I5" s="132">
        <f>MIN('Day 1 Cards'!V41,'Day 1 Cards'!AA41)</f>
        <v>3</v>
      </c>
      <c r="L5" s="132">
        <f>MIN('Day 1 Cards'!AF41,'Day 1 Cards'!AL41)</f>
        <v>4</v>
      </c>
      <c r="O5" s="132">
        <f>MIN('Day 1 Cards'!V72,'Day 1 Cards'!AA72)</f>
        <v>4</v>
      </c>
      <c r="R5" s="132">
        <f>MIN('Day 1 Cards'!AF72,'Day 1 Cards'!AL72)</f>
        <v>5</v>
      </c>
      <c r="U5" s="132">
        <f>MIN('Day 1 Cards'!V103,'Day 1 Cards'!AA103)</f>
        <v>6</v>
      </c>
      <c r="X5" s="132">
        <f>MIN('Day 1 Cards'!AF103,'Day 1 Cards'!AL103)</f>
        <v>6</v>
      </c>
      <c r="AA5" s="517"/>
      <c r="AB5" s="518" t="str">
        <f>INFO!B21</f>
        <v>Buggy</v>
      </c>
      <c r="AC5" s="498" t="str">
        <f>INFO!C21</f>
        <v>Stew</v>
      </c>
      <c r="AD5" s="498">
        <f>INFO!D21</f>
        <v>21</v>
      </c>
      <c r="AE5" s="498" t="str">
        <f>INFO!E21</f>
        <v>Aaron</v>
      </c>
      <c r="AF5" s="498">
        <f>INFO!F21</f>
        <v>24</v>
      </c>
      <c r="AG5" s="498" t="str">
        <f>INFO!G21</f>
        <v>V</v>
      </c>
      <c r="AH5" s="507" t="str">
        <f>INFO!H21</f>
        <v>Derm</v>
      </c>
      <c r="AI5" s="507">
        <f>INFO!I21</f>
        <v>22</v>
      </c>
      <c r="AJ5" s="507" t="str">
        <f>INFO!J21</f>
        <v>Tom</v>
      </c>
      <c r="AK5" s="507">
        <f>INFO!K21</f>
        <v>34</v>
      </c>
    </row>
    <row r="6" spans="1:37" x14ac:dyDescent="0.2">
      <c r="A6" s="132">
        <f>'DAY 1 INPUT'!B8</f>
        <v>3</v>
      </c>
      <c r="C6" s="132">
        <f>MIN('Day 1 Cards'!V11,'Day 1 Cards'!AA11)</f>
        <v>4</v>
      </c>
      <c r="F6" s="132">
        <f>MIN('Day 1 Cards'!AF11,'Day 1 Cards'!AL11)</f>
        <v>5</v>
      </c>
      <c r="I6" s="132">
        <f>MIN('Day 1 Cards'!V42,'Day 1 Cards'!AA42)</f>
        <v>4</v>
      </c>
      <c r="L6" s="132">
        <f>MIN('Day 1 Cards'!AF42,'Day 1 Cards'!AL42)</f>
        <v>5</v>
      </c>
      <c r="O6" s="132">
        <f>MIN('Day 1 Cards'!V73,'Day 1 Cards'!AA73)</f>
        <v>4</v>
      </c>
      <c r="R6" s="132">
        <f>MIN('Day 1 Cards'!AF73,'Day 1 Cards'!AL73)</f>
        <v>3</v>
      </c>
      <c r="U6" s="132">
        <f>MIN('Day 1 Cards'!V104,'Day 1 Cards'!AA104)</f>
        <v>4</v>
      </c>
      <c r="X6" s="132">
        <f>MIN('Day 1 Cards'!AF104,'Day 1 Cards'!AL104)</f>
        <v>6</v>
      </c>
      <c r="AA6" s="517"/>
      <c r="AB6" s="518" t="str">
        <f>INFO!B22</f>
        <v xml:space="preserve"> </v>
      </c>
      <c r="AC6" s="498" t="str">
        <f>INFO!C22</f>
        <v>Neil</v>
      </c>
      <c r="AD6" s="498">
        <f>INFO!D22</f>
        <v>20</v>
      </c>
      <c r="AE6" s="498" t="str">
        <f>INFO!E22</f>
        <v>RichB</v>
      </c>
      <c r="AF6" s="498">
        <f>INFO!F22</f>
        <v>28</v>
      </c>
      <c r="AG6" s="498" t="str">
        <f>INFO!G22</f>
        <v>V</v>
      </c>
      <c r="AH6" s="507" t="str">
        <f>INFO!H22</f>
        <v>RichM</v>
      </c>
      <c r="AI6" s="507">
        <f>INFO!I22</f>
        <v>24</v>
      </c>
      <c r="AJ6" s="507" t="str">
        <f>INFO!J22</f>
        <v>Sanj</v>
      </c>
      <c r="AK6" s="507">
        <f>INFO!K22</f>
        <v>24</v>
      </c>
    </row>
    <row r="7" spans="1:37" x14ac:dyDescent="0.2">
      <c r="A7" s="132">
        <f>'DAY 1 INPUT'!B9</f>
        <v>4</v>
      </c>
      <c r="C7" s="132">
        <f>MIN('Day 1 Cards'!V12,'Day 1 Cards'!AA12)</f>
        <v>3</v>
      </c>
      <c r="F7" s="132">
        <f>MIN('Day 1 Cards'!AF12,'Day 1 Cards'!AL12)</f>
        <v>3</v>
      </c>
      <c r="I7" s="132">
        <f>MIN('Day 1 Cards'!V43,'Day 1 Cards'!AA43)</f>
        <v>5</v>
      </c>
      <c r="L7" s="132">
        <f>MIN('Day 1 Cards'!AF43,'Day 1 Cards'!AL43)</f>
        <v>5</v>
      </c>
      <c r="O7" s="132">
        <f>MIN('Day 1 Cards'!V74,'Day 1 Cards'!AA74)</f>
        <v>3</v>
      </c>
      <c r="R7" s="132">
        <f>MIN('Day 1 Cards'!AF74,'Day 1 Cards'!AL74)</f>
        <v>3</v>
      </c>
      <c r="U7" s="132">
        <f>MIN('Day 1 Cards'!V105,'Day 1 Cards'!AA105)</f>
        <v>4</v>
      </c>
      <c r="X7" s="132">
        <f>MIN('Day 1 Cards'!AF105,'Day 1 Cards'!AL105)</f>
        <v>3</v>
      </c>
    </row>
    <row r="8" spans="1:37" x14ac:dyDescent="0.2">
      <c r="A8" s="132">
        <f>'DAY 1 INPUT'!B10</f>
        <v>5</v>
      </c>
      <c r="C8" s="132">
        <f>MIN('Day 1 Cards'!V13,'Day 1 Cards'!AA13)</f>
        <v>3</v>
      </c>
      <c r="F8" s="132">
        <f>MIN('Day 1 Cards'!AF13,'Day 1 Cards'!AL13)</f>
        <v>3</v>
      </c>
      <c r="I8" s="132">
        <f>MIN('Day 1 Cards'!V44,'Day 1 Cards'!AA44)</f>
        <v>4</v>
      </c>
      <c r="L8" s="132">
        <f>MIN('Day 1 Cards'!AF44,'Day 1 Cards'!AL44)</f>
        <v>4</v>
      </c>
      <c r="O8" s="132">
        <f>MIN('Day 1 Cards'!V75,'Day 1 Cards'!AA75)</f>
        <v>5</v>
      </c>
      <c r="R8" s="132">
        <f>MIN('Day 1 Cards'!AF75,'Day 1 Cards'!AL75)</f>
        <v>3</v>
      </c>
      <c r="U8" s="132">
        <f>MIN('Day 1 Cards'!V106,'Day 1 Cards'!AA106)</f>
        <v>5</v>
      </c>
      <c r="X8" s="132">
        <f>MIN('Day 1 Cards'!AF106,'Day 1 Cards'!AL106)</f>
        <v>3</v>
      </c>
      <c r="AF8" s="132" t="s">
        <v>141</v>
      </c>
      <c r="AG8" s="132" t="s">
        <v>51</v>
      </c>
      <c r="AH8" s="132" t="s">
        <v>162</v>
      </c>
    </row>
    <row r="9" spans="1:37" x14ac:dyDescent="0.2">
      <c r="A9" s="132">
        <f>'DAY 1 INPUT'!B11</f>
        <v>6</v>
      </c>
      <c r="C9" s="132">
        <f>MIN('Day 1 Cards'!V14,'Day 1 Cards'!AA14)</f>
        <v>4</v>
      </c>
      <c r="F9" s="132">
        <f>MIN('Day 1 Cards'!AF14,'Day 1 Cards'!AL14)</f>
        <v>6</v>
      </c>
      <c r="I9" s="132">
        <f>MIN('Day 1 Cards'!V45,'Day 1 Cards'!AA45)</f>
        <v>4</v>
      </c>
      <c r="L9" s="132">
        <f>MIN('Day 1 Cards'!AF45,'Day 1 Cards'!AL45)</f>
        <v>2</v>
      </c>
      <c r="O9" s="132">
        <f>MIN('Day 1 Cards'!V76,'Day 1 Cards'!AA76)</f>
        <v>5</v>
      </c>
      <c r="R9" s="132">
        <f>MIN('Day 1 Cards'!AF76,'Day 1 Cards'!AL76)</f>
        <v>4</v>
      </c>
      <c r="U9" s="132">
        <f>MIN('Day 1 Cards'!V107,'Day 1 Cards'!AA107)</f>
        <v>2</v>
      </c>
      <c r="X9" s="132">
        <f>MIN('Day 1 Cards'!AF107,'Day 1 Cards'!AL107)</f>
        <v>3</v>
      </c>
      <c r="AF9" s="132" t="s">
        <v>142</v>
      </c>
      <c r="AG9" s="132" t="s">
        <v>51</v>
      </c>
      <c r="AH9" s="132" t="s">
        <v>163</v>
      </c>
    </row>
    <row r="10" spans="1:37" x14ac:dyDescent="0.2">
      <c r="A10" s="132">
        <f>'DAY 1 INPUT'!B12</f>
        <v>7</v>
      </c>
      <c r="C10" s="132">
        <f>MIN('Day 1 Cards'!V15,'Day 1 Cards'!AA15)</f>
        <v>3</v>
      </c>
      <c r="F10" s="132">
        <f>MIN('Day 1 Cards'!AF15,'Day 1 Cards'!AL15)</f>
        <v>5</v>
      </c>
      <c r="I10" s="132">
        <f>MIN('Day 1 Cards'!V46,'Day 1 Cards'!AA46)</f>
        <v>6</v>
      </c>
      <c r="L10" s="132">
        <f>MIN('Day 1 Cards'!AF46,'Day 1 Cards'!AL46)</f>
        <v>6</v>
      </c>
      <c r="O10" s="132">
        <f>MIN('Day 1 Cards'!V77,'Day 1 Cards'!AA77)</f>
        <v>3</v>
      </c>
      <c r="R10" s="132">
        <f>MIN('Day 1 Cards'!AF77,'Day 1 Cards'!AL77)</f>
        <v>4</v>
      </c>
      <c r="U10" s="132">
        <f>MIN('Day 1 Cards'!V108,'Day 1 Cards'!AA108)</f>
        <v>5</v>
      </c>
      <c r="X10" s="132">
        <f>MIN('Day 1 Cards'!AF108,'Day 1 Cards'!AL108)</f>
        <v>5</v>
      </c>
      <c r="AF10" s="132" t="s">
        <v>144</v>
      </c>
      <c r="AG10" s="132" t="s">
        <v>51</v>
      </c>
      <c r="AH10" s="132" t="s">
        <v>143</v>
      </c>
    </row>
    <row r="11" spans="1:37" x14ac:dyDescent="0.2">
      <c r="A11" s="132">
        <f>'DAY 1 INPUT'!B13</f>
        <v>8</v>
      </c>
      <c r="C11" s="132">
        <f>MIN('Day 1 Cards'!V16,'Day 1 Cards'!AA16)</f>
        <v>2</v>
      </c>
      <c r="F11" s="132">
        <f>MIN('Day 1 Cards'!AF16,'Day 1 Cards'!AL16)</f>
        <v>4</v>
      </c>
      <c r="I11" s="132">
        <f>MIN('Day 1 Cards'!V47,'Day 1 Cards'!AA47)</f>
        <v>3</v>
      </c>
      <c r="L11" s="132">
        <f>MIN('Day 1 Cards'!AF47,'Day 1 Cards'!AL47)</f>
        <v>2</v>
      </c>
      <c r="O11" s="132">
        <f>MIN('Day 1 Cards'!V78,'Day 1 Cards'!AA78)</f>
        <v>4</v>
      </c>
      <c r="R11" s="132">
        <f>MIN('Day 1 Cards'!AF78,'Day 1 Cards'!AL78)</f>
        <v>3</v>
      </c>
      <c r="U11" s="132">
        <f>MIN('Day 1 Cards'!V109,'Day 1 Cards'!AA109)</f>
        <v>4</v>
      </c>
      <c r="X11" s="132">
        <f>MIN('Day 1 Cards'!AF109,'Day 1 Cards'!AL109)</f>
        <v>3</v>
      </c>
      <c r="AF11" s="132" t="s">
        <v>161</v>
      </c>
      <c r="AG11" s="132" t="s">
        <v>51</v>
      </c>
      <c r="AH11" s="132" t="s">
        <v>164</v>
      </c>
    </row>
    <row r="12" spans="1:37" x14ac:dyDescent="0.2">
      <c r="A12" s="132">
        <f>'DAY 1 INPUT'!B14</f>
        <v>9</v>
      </c>
      <c r="C12" s="132">
        <f>MIN('Day 1 Cards'!V17,'Day 1 Cards'!AA17)</f>
        <v>5</v>
      </c>
      <c r="F12" s="132">
        <f>MIN('Day 1 Cards'!AF17,'Day 1 Cards'!AL17)</f>
        <v>5</v>
      </c>
      <c r="I12" s="132">
        <f>MIN('Day 1 Cards'!V48,'Day 1 Cards'!AA48)</f>
        <v>5</v>
      </c>
      <c r="L12" s="132">
        <f>MIN('Day 1 Cards'!AF48,'Day 1 Cards'!AL48)</f>
        <v>5</v>
      </c>
      <c r="O12" s="132">
        <f>MIN('Day 1 Cards'!V79,'Day 1 Cards'!AA79)</f>
        <v>6</v>
      </c>
      <c r="R12" s="132">
        <f>MIN('Day 1 Cards'!AF79,'Day 1 Cards'!AL79)</f>
        <v>4</v>
      </c>
      <c r="U12" s="132">
        <f>MIN('Day 1 Cards'!V110,'Day 1 Cards'!AA110)</f>
        <v>6</v>
      </c>
      <c r="X12" s="132">
        <f>MIN('Day 1 Cards'!AF110,'Day 1 Cards'!AL110)</f>
        <v>6</v>
      </c>
    </row>
    <row r="13" spans="1:37" x14ac:dyDescent="0.2">
      <c r="A13" s="369" t="s">
        <v>1</v>
      </c>
      <c r="B13" s="369"/>
      <c r="C13" s="369">
        <f>SUM(C4:C12)</f>
        <v>34</v>
      </c>
      <c r="D13" s="369"/>
      <c r="E13" s="369"/>
      <c r="F13" s="369">
        <f>SUM(F4:F12)</f>
        <v>40</v>
      </c>
      <c r="G13" s="369"/>
      <c r="H13" s="369"/>
      <c r="I13" s="369">
        <f>SUM(I4:I12)</f>
        <v>39</v>
      </c>
      <c r="J13" s="369"/>
      <c r="K13" s="369"/>
      <c r="L13" s="369">
        <f>SUM(L4:L12)</f>
        <v>38</v>
      </c>
      <c r="M13" s="369"/>
      <c r="N13" s="369"/>
      <c r="O13" s="369">
        <f>SUM(O4:O12)</f>
        <v>41</v>
      </c>
      <c r="P13" s="369"/>
      <c r="Q13" s="369"/>
      <c r="R13" s="369">
        <f>SUM(R4:R12)</f>
        <v>34</v>
      </c>
      <c r="S13" s="369"/>
      <c r="T13" s="369"/>
      <c r="U13" s="369">
        <f>SUM(U4:U12)</f>
        <v>41</v>
      </c>
      <c r="V13" s="369"/>
      <c r="W13" s="369"/>
      <c r="X13" s="369">
        <f>SUM(X4:X12)</f>
        <v>40</v>
      </c>
    </row>
    <row r="14" spans="1:37" x14ac:dyDescent="0.2">
      <c r="A14" s="132">
        <f>'DAY 1 INPUT'!B16</f>
        <v>10</v>
      </c>
      <c r="C14" s="132">
        <f>MIN('Day 1 Cards'!V19,'Day 1 Cards'!AA19)</f>
        <v>7</v>
      </c>
      <c r="F14" s="132">
        <f>MIN('Day 1 Cards'!AF19,'Day 1 Cards'!AL19)</f>
        <v>6</v>
      </c>
      <c r="I14" s="132">
        <f>MIN('Day 1 Cards'!V50,'Day 1 Cards'!AA50)</f>
        <v>4</v>
      </c>
      <c r="L14" s="132">
        <f>MIN('Day 1 Cards'!AF50,'Day 1 Cards'!AL50)</f>
        <v>3</v>
      </c>
      <c r="O14" s="132">
        <f>MIN('Day 1 Cards'!V81,'Day 1 Cards'!AA81)</f>
        <v>5</v>
      </c>
      <c r="R14" s="132">
        <f>MIN('Day 1 Cards'!AF81,'Day 1 Cards'!AL81)</f>
        <v>5</v>
      </c>
      <c r="U14" s="132">
        <f>MIN('Day 1 Cards'!V112,'Day 1 Cards'!AA112)</f>
        <v>5</v>
      </c>
      <c r="X14" s="132">
        <f>MIN('Day 1 Cards'!AF112,'Day 1 Cards'!AL112)</f>
        <v>6</v>
      </c>
      <c r="AG14" s="132" t="s">
        <v>207</v>
      </c>
    </row>
    <row r="15" spans="1:37" x14ac:dyDescent="0.2">
      <c r="A15" s="132">
        <f>'DAY 1 INPUT'!B17</f>
        <v>11</v>
      </c>
      <c r="C15" s="132">
        <f>MIN('Day 1 Cards'!V20,'Day 1 Cards'!AA20)</f>
        <v>6</v>
      </c>
      <c r="F15" s="132">
        <f>MIN('Day 1 Cards'!AF20,'Day 1 Cards'!AL20)</f>
        <v>5</v>
      </c>
      <c r="I15" s="132">
        <f>MIN('Day 1 Cards'!V51,'Day 1 Cards'!AA51)</f>
        <v>6</v>
      </c>
      <c r="L15" s="132">
        <f>MIN('Day 1 Cards'!AF51,'Day 1 Cards'!AL51)</f>
        <v>4</v>
      </c>
      <c r="O15" s="132">
        <f>MIN('Day 1 Cards'!V82,'Day 1 Cards'!AA82)</f>
        <v>4</v>
      </c>
      <c r="R15" s="132">
        <f>MIN('Day 1 Cards'!AF82,'Day 1 Cards'!AL82)</f>
        <v>3</v>
      </c>
      <c r="U15" s="132">
        <f>MIN('Day 1 Cards'!V113,'Day 1 Cards'!AA113)</f>
        <v>6</v>
      </c>
      <c r="X15" s="132">
        <f>MIN('Day 1 Cards'!AF113,'Day 1 Cards'!AL113)</f>
        <v>4</v>
      </c>
    </row>
    <row r="16" spans="1:37" x14ac:dyDescent="0.2">
      <c r="A16" s="132">
        <f>'DAY 1 INPUT'!B18</f>
        <v>12</v>
      </c>
      <c r="C16" s="132">
        <f>MIN('Day 1 Cards'!V21,'Day 1 Cards'!AA21)</f>
        <v>3</v>
      </c>
      <c r="F16" s="132">
        <f>MIN('Day 1 Cards'!AF21,'Day 1 Cards'!AL21)</f>
        <v>2</v>
      </c>
      <c r="I16" s="132">
        <f>MIN('Day 1 Cards'!V52,'Day 1 Cards'!AA52)</f>
        <v>3</v>
      </c>
      <c r="L16" s="132">
        <f>MIN('Day 1 Cards'!AF52,'Day 1 Cards'!AL52)</f>
        <v>2</v>
      </c>
      <c r="O16" s="132">
        <f>MIN('Day 1 Cards'!V83,'Day 1 Cards'!AA83)</f>
        <v>2</v>
      </c>
      <c r="R16" s="132">
        <f>MIN('Day 1 Cards'!AF83,'Day 1 Cards'!AL83)</f>
        <v>3</v>
      </c>
      <c r="U16" s="132">
        <f>MIN('Day 1 Cards'!V114,'Day 1 Cards'!AA114)</f>
        <v>2</v>
      </c>
      <c r="X16" s="132">
        <f>MIN('Day 1 Cards'!AF114,'Day 1 Cards'!AL114)</f>
        <v>3</v>
      </c>
      <c r="AG16" s="132" t="s">
        <v>208</v>
      </c>
    </row>
    <row r="17" spans="1:45" x14ac:dyDescent="0.2">
      <c r="A17" s="132">
        <f>'DAY 1 INPUT'!B19</f>
        <v>13</v>
      </c>
      <c r="C17" s="132">
        <f>MIN('Day 1 Cards'!V22,'Day 1 Cards'!AA22)</f>
        <v>4</v>
      </c>
      <c r="F17" s="132">
        <f>MIN('Day 1 Cards'!AF22,'Day 1 Cards'!AL22)</f>
        <v>4</v>
      </c>
      <c r="I17" s="132">
        <f>MIN('Day 1 Cards'!V53,'Day 1 Cards'!AA53)</f>
        <v>4</v>
      </c>
      <c r="L17" s="132">
        <f>MIN('Day 1 Cards'!AF53,'Day 1 Cards'!AL53)</f>
        <v>4</v>
      </c>
      <c r="O17" s="132">
        <f>MIN('Day 1 Cards'!V84,'Day 1 Cards'!AA84)</f>
        <v>4</v>
      </c>
      <c r="R17" s="132">
        <f>MIN('Day 1 Cards'!AF84,'Day 1 Cards'!AL84)</f>
        <v>4</v>
      </c>
      <c r="U17" s="132">
        <f>MIN('Day 1 Cards'!V115,'Day 1 Cards'!AA115)</f>
        <v>4</v>
      </c>
      <c r="X17" s="132">
        <f>MIN('Day 1 Cards'!AF115,'Day 1 Cards'!AL115)</f>
        <v>5</v>
      </c>
    </row>
    <row r="18" spans="1:45" x14ac:dyDescent="0.2">
      <c r="A18" s="132">
        <f>'DAY 1 INPUT'!B20</f>
        <v>14</v>
      </c>
      <c r="C18" s="132">
        <f>MIN('Day 1 Cards'!V23,'Day 1 Cards'!AA23)</f>
        <v>5</v>
      </c>
      <c r="F18" s="132">
        <f>MIN('Day 1 Cards'!AF23,'Day 1 Cards'!AL23)</f>
        <v>6</v>
      </c>
      <c r="I18" s="132">
        <f>MIN('Day 1 Cards'!V54,'Day 1 Cards'!AA54)</f>
        <v>4</v>
      </c>
      <c r="L18" s="132">
        <f>MIN('Day 1 Cards'!AF54,'Day 1 Cards'!AL54)</f>
        <v>2</v>
      </c>
      <c r="O18" s="132">
        <f>MIN('Day 1 Cards'!V85,'Day 1 Cards'!AA85)</f>
        <v>3</v>
      </c>
      <c r="R18" s="132">
        <f>MIN('Day 1 Cards'!AF85,'Day 1 Cards'!AL85)</f>
        <v>3</v>
      </c>
      <c r="U18" s="132">
        <f>MIN('Day 1 Cards'!V116,'Day 1 Cards'!AA116)</f>
        <v>4</v>
      </c>
      <c r="X18" s="132">
        <f>MIN('Day 1 Cards'!AF116,'Day 1 Cards'!AL116)</f>
        <v>2</v>
      </c>
      <c r="AG18" s="132" t="s">
        <v>209</v>
      </c>
    </row>
    <row r="19" spans="1:45" x14ac:dyDescent="0.2">
      <c r="A19" s="132">
        <f>'DAY 1 INPUT'!B21</f>
        <v>15</v>
      </c>
      <c r="C19" s="132">
        <f>MIN('Day 1 Cards'!V24,'Day 1 Cards'!AA24)</f>
        <v>6</v>
      </c>
      <c r="F19" s="132">
        <f>MIN('Day 1 Cards'!AF24,'Day 1 Cards'!AL24)</f>
        <v>6</v>
      </c>
      <c r="I19" s="132">
        <f>MIN('Day 1 Cards'!V55,'Day 1 Cards'!AA55)</f>
        <v>6</v>
      </c>
      <c r="L19" s="132">
        <f>MIN('Day 1 Cards'!AF55,'Day 1 Cards'!AL55)</f>
        <v>5</v>
      </c>
      <c r="O19" s="132">
        <f>MIN('Day 1 Cards'!V86,'Day 1 Cards'!AA86)</f>
        <v>5</v>
      </c>
      <c r="R19" s="132">
        <f>MIN('Day 1 Cards'!AF86,'Day 1 Cards'!AL86)</f>
        <v>5</v>
      </c>
      <c r="U19" s="132">
        <f>MIN('Day 1 Cards'!V117,'Day 1 Cards'!AA117)</f>
        <v>5</v>
      </c>
      <c r="X19" s="132">
        <f>MIN('Day 1 Cards'!AF117,'Day 1 Cards'!AL117)</f>
        <v>6</v>
      </c>
    </row>
    <row r="20" spans="1:45" x14ac:dyDescent="0.2">
      <c r="A20" s="132">
        <f>'DAY 1 INPUT'!B22</f>
        <v>16</v>
      </c>
      <c r="C20" s="132">
        <f>MIN('Day 1 Cards'!V25,'Day 1 Cards'!AA25)</f>
        <v>2</v>
      </c>
      <c r="F20" s="132">
        <f>MIN('Day 1 Cards'!AF25,'Day 1 Cards'!AL25)</f>
        <v>4</v>
      </c>
      <c r="I20" s="132">
        <f>MIN('Day 1 Cards'!V56,'Day 1 Cards'!AA56)</f>
        <v>2</v>
      </c>
      <c r="L20" s="132">
        <f>MIN('Day 1 Cards'!AF56,'Day 1 Cards'!AL56)</f>
        <v>4</v>
      </c>
      <c r="O20" s="132">
        <f>MIN('Day 1 Cards'!V87,'Day 1 Cards'!AA87)</f>
        <v>3</v>
      </c>
      <c r="R20" s="132">
        <f>MIN('Day 1 Cards'!AF87,'Day 1 Cards'!AL87)</f>
        <v>4</v>
      </c>
      <c r="U20" s="132">
        <f>MIN('Day 1 Cards'!V118,'Day 1 Cards'!AA118)</f>
        <v>3</v>
      </c>
      <c r="X20" s="132">
        <f>MIN('Day 1 Cards'!AF118,'Day 1 Cards'!AL118)</f>
        <v>2</v>
      </c>
    </row>
    <row r="21" spans="1:45" x14ac:dyDescent="0.2">
      <c r="A21" s="132">
        <f>'DAY 1 INPUT'!B23</f>
        <v>17</v>
      </c>
      <c r="C21" s="132">
        <f>MIN('Day 1 Cards'!V26,'Day 1 Cards'!AA26)</f>
        <v>4</v>
      </c>
      <c r="F21" s="132">
        <f>MIN('Day 1 Cards'!AF26,'Day 1 Cards'!AL26)</f>
        <v>5</v>
      </c>
      <c r="I21" s="132">
        <f>MIN('Day 1 Cards'!V57,'Day 1 Cards'!AA57)</f>
        <v>2</v>
      </c>
      <c r="L21" s="132">
        <f>MIN('Day 1 Cards'!AF57,'Day 1 Cards'!AL57)</f>
        <v>3</v>
      </c>
      <c r="O21" s="132">
        <f>MIN('Day 1 Cards'!V88,'Day 1 Cards'!AA88)</f>
        <v>4</v>
      </c>
      <c r="R21" s="132">
        <f>MIN('Day 1 Cards'!AF88,'Day 1 Cards'!AL88)</f>
        <v>3</v>
      </c>
      <c r="U21" s="132">
        <f>MIN('Day 1 Cards'!V119,'Day 1 Cards'!AA119)</f>
        <v>6</v>
      </c>
      <c r="X21" s="132">
        <f>MIN('Day 1 Cards'!AF119,'Day 1 Cards'!AL119)</f>
        <v>2</v>
      </c>
    </row>
    <row r="22" spans="1:45" x14ac:dyDescent="0.2">
      <c r="A22" s="132">
        <f>'DAY 1 INPUT'!B24</f>
        <v>18</v>
      </c>
      <c r="C22" s="132">
        <f>MIN('Day 1 Cards'!V27,'Day 1 Cards'!AA27)</f>
        <v>7</v>
      </c>
      <c r="F22" s="132">
        <f>MIN('Day 1 Cards'!AF27,'Day 1 Cards'!AL27)</f>
        <v>6</v>
      </c>
      <c r="I22" s="132">
        <f>MIN('Day 1 Cards'!V58,'Day 1 Cards'!AA58)</f>
        <v>4</v>
      </c>
      <c r="L22" s="132">
        <f>MIN('Day 1 Cards'!AF58,'Day 1 Cards'!AL58)</f>
        <v>5</v>
      </c>
      <c r="O22" s="132">
        <f>MIN('Day 1 Cards'!V89,'Day 1 Cards'!AA89)</f>
        <v>6</v>
      </c>
      <c r="R22" s="132">
        <f>MIN('Day 1 Cards'!AF89,'Day 1 Cards'!AL89)</f>
        <v>5</v>
      </c>
      <c r="U22" s="132">
        <f>MIN('Day 1 Cards'!V120,'Day 1 Cards'!AA120)</f>
        <v>2</v>
      </c>
      <c r="X22" s="132">
        <f>MIN('Day 1 Cards'!AF120,'Day 1 Cards'!AL120)</f>
        <v>5</v>
      </c>
    </row>
    <row r="23" spans="1:45" x14ac:dyDescent="0.2">
      <c r="A23" s="132" t="str">
        <f>'DAY 1 INPUT'!B25</f>
        <v>IN</v>
      </c>
      <c r="B23" s="369"/>
      <c r="C23" s="369">
        <f>SUM(C14:C22)</f>
        <v>44</v>
      </c>
      <c r="D23" s="369"/>
      <c r="E23" s="369"/>
      <c r="F23" s="369">
        <f>SUM(F14:F22)</f>
        <v>44</v>
      </c>
      <c r="G23" s="369"/>
      <c r="H23" s="369"/>
      <c r="I23" s="369">
        <f>SUM(I14:I22)</f>
        <v>35</v>
      </c>
      <c r="J23" s="369"/>
      <c r="K23" s="369"/>
      <c r="L23" s="369">
        <f>SUM(L14:L22)</f>
        <v>32</v>
      </c>
      <c r="M23" s="369"/>
      <c r="N23" s="369"/>
      <c r="O23" s="369">
        <f>SUM(O14:O22)</f>
        <v>36</v>
      </c>
      <c r="P23" s="369"/>
      <c r="Q23" s="369"/>
      <c r="R23" s="369">
        <f>SUM(R14:R22)</f>
        <v>35</v>
      </c>
      <c r="S23" s="369"/>
      <c r="T23" s="369"/>
      <c r="U23" s="369">
        <f>SUM(U14:U22)</f>
        <v>37</v>
      </c>
      <c r="V23" s="369"/>
      <c r="W23" s="369"/>
      <c r="X23" s="369">
        <f>SUM(X14:X22)</f>
        <v>35</v>
      </c>
    </row>
    <row r="24" spans="1:45" x14ac:dyDescent="0.2">
      <c r="A24" s="132" t="str">
        <f>'DAY 1 INPUT'!B26</f>
        <v>OUT</v>
      </c>
      <c r="B24" s="369"/>
      <c r="C24" s="369">
        <f>C13</f>
        <v>34</v>
      </c>
      <c r="D24" s="369"/>
      <c r="E24" s="369"/>
      <c r="F24" s="369">
        <f>F13</f>
        <v>40</v>
      </c>
      <c r="G24" s="369"/>
      <c r="H24" s="369"/>
      <c r="I24" s="369">
        <f>I13</f>
        <v>39</v>
      </c>
      <c r="J24" s="369"/>
      <c r="K24" s="369"/>
      <c r="L24" s="369">
        <f>L13</f>
        <v>38</v>
      </c>
      <c r="M24" s="369"/>
      <c r="N24" s="369"/>
      <c r="O24" s="369">
        <f>O13</f>
        <v>41</v>
      </c>
      <c r="P24" s="369"/>
      <c r="Q24" s="369"/>
      <c r="R24" s="369">
        <f>R13</f>
        <v>34</v>
      </c>
      <c r="S24" s="369"/>
      <c r="T24" s="369"/>
      <c r="U24" s="369">
        <f>U13</f>
        <v>41</v>
      </c>
      <c r="V24" s="369"/>
      <c r="W24" s="369"/>
      <c r="X24" s="369">
        <f>X13</f>
        <v>40</v>
      </c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</row>
    <row r="25" spans="1:45" x14ac:dyDescent="0.2">
      <c r="A25" s="132" t="str">
        <f>'DAY 1 INPUT'!B27</f>
        <v>TOTAL</v>
      </c>
      <c r="B25" s="369"/>
      <c r="C25" s="369">
        <f>C23+C24</f>
        <v>78</v>
      </c>
      <c r="D25" s="369"/>
      <c r="E25" s="369"/>
      <c r="F25" s="369">
        <f>F23+F24</f>
        <v>84</v>
      </c>
      <c r="G25" s="369"/>
      <c r="H25" s="369"/>
      <c r="I25" s="369">
        <f>I23+I24</f>
        <v>74</v>
      </c>
      <c r="J25" s="369"/>
      <c r="K25" s="369"/>
      <c r="L25" s="369">
        <f>L23+L24</f>
        <v>70</v>
      </c>
      <c r="M25" s="369"/>
      <c r="N25" s="369"/>
      <c r="O25" s="369">
        <f>O23+O24</f>
        <v>77</v>
      </c>
      <c r="P25" s="369"/>
      <c r="Q25" s="369"/>
      <c r="R25" s="369">
        <f>R23+R24</f>
        <v>69</v>
      </c>
      <c r="S25" s="369"/>
      <c r="T25" s="369"/>
      <c r="U25" s="369">
        <f>U23+U24</f>
        <v>78</v>
      </c>
      <c r="V25" s="369"/>
      <c r="W25" s="369"/>
      <c r="X25" s="369">
        <f>X23+X24</f>
        <v>75</v>
      </c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</row>
    <row r="27" spans="1:45" x14ac:dyDescent="0.2">
      <c r="C27" s="362" t="s">
        <v>158</v>
      </c>
      <c r="F27" s="362" t="s">
        <v>58</v>
      </c>
      <c r="M27" s="362" t="s">
        <v>160</v>
      </c>
      <c r="AC27" s="132" t="s">
        <v>8</v>
      </c>
    </row>
    <row r="28" spans="1:45" x14ac:dyDescent="0.2">
      <c r="A28" s="494"/>
      <c r="B28" s="492"/>
      <c r="C28" s="492" t="s">
        <v>186</v>
      </c>
      <c r="D28" s="493"/>
      <c r="E28" s="494"/>
      <c r="F28" s="492"/>
      <c r="G28" s="492" t="s">
        <v>186</v>
      </c>
      <c r="H28" s="493"/>
      <c r="I28" s="487"/>
      <c r="J28" s="488"/>
      <c r="K28" s="495" t="s">
        <v>187</v>
      </c>
      <c r="L28" s="489"/>
      <c r="M28" s="494"/>
      <c r="N28" s="492"/>
      <c r="O28" s="492" t="s">
        <v>186</v>
      </c>
      <c r="P28" s="493"/>
      <c r="Q28" s="494"/>
      <c r="R28" s="492"/>
      <c r="S28" s="492" t="s">
        <v>186</v>
      </c>
      <c r="T28" s="493"/>
      <c r="U28" s="487"/>
      <c r="V28" s="488"/>
      <c r="W28" s="495" t="s">
        <v>187</v>
      </c>
      <c r="X28" s="489"/>
      <c r="Y28" s="487"/>
      <c r="Z28" s="488"/>
      <c r="AA28" s="495" t="s">
        <v>187</v>
      </c>
      <c r="AB28" s="489"/>
      <c r="AC28" s="487"/>
      <c r="AD28" s="488"/>
      <c r="AE28" s="495" t="s">
        <v>187</v>
      </c>
      <c r="AF28" s="489"/>
      <c r="AH28" s="132" t="str">
        <f>INFO!B24</f>
        <v>Saturday</v>
      </c>
    </row>
    <row r="29" spans="1:45" x14ac:dyDescent="0.2">
      <c r="A29" s="314" t="s">
        <v>141</v>
      </c>
      <c r="B29" s="363" t="str">
        <f>INFO!B3</f>
        <v>Steve</v>
      </c>
      <c r="C29" s="314" t="s">
        <v>142</v>
      </c>
      <c r="D29" s="363" t="str">
        <f>INFO!C3</f>
        <v>Jeff</v>
      </c>
      <c r="E29" s="314" t="s">
        <v>143</v>
      </c>
      <c r="F29" s="400" t="str">
        <f>INFO!D3</f>
        <v>Mike</v>
      </c>
      <c r="G29" s="314" t="s">
        <v>144</v>
      </c>
      <c r="H29" s="400" t="str">
        <f>INFO!E3</f>
        <v>Derek</v>
      </c>
      <c r="I29" s="314" t="s">
        <v>161</v>
      </c>
      <c r="J29" s="365" t="str">
        <f>INFO!F3</f>
        <v>Derm</v>
      </c>
      <c r="K29" s="314" t="s">
        <v>162</v>
      </c>
      <c r="L29" s="365" t="str">
        <f>INFO!G3</f>
        <v>Tom</v>
      </c>
      <c r="M29" s="314" t="s">
        <v>163</v>
      </c>
      <c r="N29" s="366" t="str">
        <f>INFO!H3</f>
        <v>Stew</v>
      </c>
      <c r="O29" s="314" t="s">
        <v>164</v>
      </c>
      <c r="P29" s="366" t="str">
        <f>INFO!I3</f>
        <v>Aaron</v>
      </c>
      <c r="Q29" s="314" t="s">
        <v>165</v>
      </c>
      <c r="R29" s="509" t="str">
        <f>INFO!J3</f>
        <v>Neil</v>
      </c>
      <c r="S29" s="314" t="s">
        <v>166</v>
      </c>
      <c r="T29" s="509" t="str">
        <f>INFO!K3</f>
        <v>RichB</v>
      </c>
      <c r="U29" s="314" t="s">
        <v>167</v>
      </c>
      <c r="V29" s="367" t="str">
        <f>INFO!L3</f>
        <v>Brian</v>
      </c>
      <c r="W29" s="314" t="s">
        <v>168</v>
      </c>
      <c r="X29" s="367" t="str">
        <f>INFO!M3</f>
        <v>Robin</v>
      </c>
      <c r="Y29" s="314" t="s">
        <v>169</v>
      </c>
      <c r="Z29" s="132" t="str">
        <f>INFO!N3</f>
        <v>Phil</v>
      </c>
      <c r="AA29" s="314" t="s">
        <v>170</v>
      </c>
      <c r="AB29" s="132" t="str">
        <f>INFO!O3</f>
        <v>Alan</v>
      </c>
      <c r="AC29" s="314" t="s">
        <v>171</v>
      </c>
      <c r="AD29" s="364" t="str">
        <f>INFO!P3</f>
        <v>RichM</v>
      </c>
      <c r="AE29" s="314" t="s">
        <v>172</v>
      </c>
      <c r="AF29" s="364" t="str">
        <f>INFO!Q3</f>
        <v>Sanj</v>
      </c>
      <c r="AH29" s="498" t="str">
        <f>INFO!B25</f>
        <v xml:space="preserve"> </v>
      </c>
      <c r="AI29" s="508" t="str">
        <f>INFO!C25</f>
        <v>Neil</v>
      </c>
      <c r="AJ29" s="498">
        <f>INFO!D25</f>
        <v>20</v>
      </c>
      <c r="AK29" s="506" t="str">
        <f>INFO!E25</f>
        <v>Aaron</v>
      </c>
      <c r="AL29" s="498">
        <f>INFO!F25</f>
        <v>24</v>
      </c>
      <c r="AM29" s="498" t="str">
        <f>INFO!G25</f>
        <v>V</v>
      </c>
      <c r="AN29" s="508" t="str">
        <f>INFO!H25</f>
        <v>Derm</v>
      </c>
      <c r="AO29" s="498">
        <f>INFO!I25</f>
        <v>22</v>
      </c>
      <c r="AP29" s="506" t="str">
        <f>INFO!J25</f>
        <v>Phil</v>
      </c>
      <c r="AQ29" s="498">
        <f>INFO!K25</f>
        <v>23</v>
      </c>
    </row>
    <row r="30" spans="1:45" x14ac:dyDescent="0.2">
      <c r="A30" s="132">
        <f>Day1summary!T4</f>
        <v>1</v>
      </c>
      <c r="B30" s="132">
        <f>'Day 2 Cards'!V9</f>
        <v>6</v>
      </c>
      <c r="D30" s="132">
        <f>'Day 2 Cards'!AA9</f>
        <v>4</v>
      </c>
      <c r="F30" s="132">
        <f>'Day 2 Cards'!AF9</f>
        <v>5</v>
      </c>
      <c r="H30" s="132">
        <f>'Day 2 Cards'!AL9</f>
        <v>9</v>
      </c>
      <c r="J30" s="132">
        <f>'Day 2 Cards'!V40</f>
        <v>4</v>
      </c>
      <c r="L30" s="132">
        <f>'Day 2 Cards'!AA40</f>
        <v>5</v>
      </c>
      <c r="N30" s="132">
        <f>'Day 2 Cards'!AF40</f>
        <v>6</v>
      </c>
      <c r="P30" s="132">
        <f>'Day 2 Cards'!AL40</f>
        <v>5</v>
      </c>
      <c r="R30" s="132">
        <f>'Day 2 Cards'!V71</f>
        <v>6</v>
      </c>
      <c r="T30" s="132">
        <f>'Day 2 Cards'!AA71</f>
        <v>6</v>
      </c>
      <c r="V30" s="132">
        <f>'Day 2 Cards'!AF71</f>
        <v>8</v>
      </c>
      <c r="X30" s="132">
        <f>'Day 2 Cards'!AL71</f>
        <v>4</v>
      </c>
      <c r="Z30" s="132">
        <f>'Day 2 Cards'!V102</f>
        <v>7</v>
      </c>
      <c r="AB30" s="132">
        <f>'Day 2 Cards'!AA102</f>
        <v>6</v>
      </c>
      <c r="AD30" s="132">
        <f>'Day 2 Cards'!AF102</f>
        <v>7</v>
      </c>
      <c r="AF30" s="132">
        <f>'Day 2 Cards'!AL102</f>
        <v>4</v>
      </c>
      <c r="AH30" s="498" t="str">
        <f>INFO!B26</f>
        <v>Buggy</v>
      </c>
      <c r="AI30" s="508" t="str">
        <f>INFO!C26</f>
        <v>Steve</v>
      </c>
      <c r="AJ30" s="498">
        <f>INFO!D26</f>
        <v>40</v>
      </c>
      <c r="AK30" s="506" t="str">
        <f>INFO!E26</f>
        <v>RichB</v>
      </c>
      <c r="AL30" s="498">
        <f>INFO!F26</f>
        <v>28</v>
      </c>
      <c r="AM30" s="498" t="str">
        <f>INFO!G26</f>
        <v>V</v>
      </c>
      <c r="AN30" s="508" t="str">
        <f>INFO!H26</f>
        <v>Tom</v>
      </c>
      <c r="AO30" s="498">
        <f>INFO!I26</f>
        <v>34</v>
      </c>
      <c r="AP30" s="506" t="str">
        <f>INFO!J26</f>
        <v>Sanj</v>
      </c>
      <c r="AQ30" s="498">
        <f>INFO!K26</f>
        <v>24</v>
      </c>
    </row>
    <row r="31" spans="1:45" x14ac:dyDescent="0.2">
      <c r="A31" s="132">
        <f>Day1summary!T5</f>
        <v>2</v>
      </c>
      <c r="B31" s="132">
        <f>'Day 2 Cards'!V10</f>
        <v>8</v>
      </c>
      <c r="D31" s="132">
        <f>'Day 2 Cards'!AA10</f>
        <v>4</v>
      </c>
      <c r="F31" s="132">
        <f>'Day 2 Cards'!AF10</f>
        <v>5</v>
      </c>
      <c r="H31" s="132">
        <f>'Day 2 Cards'!AL10</f>
        <v>5</v>
      </c>
      <c r="J31" s="132">
        <f>'Day 2 Cards'!V41</f>
        <v>4</v>
      </c>
      <c r="L31" s="132">
        <f>'Day 2 Cards'!AA41</f>
        <v>8</v>
      </c>
      <c r="N31" s="132">
        <f>'Day 2 Cards'!AF41</f>
        <v>4</v>
      </c>
      <c r="P31" s="132">
        <f>'Day 2 Cards'!AL41</f>
        <v>8</v>
      </c>
      <c r="R31" s="132">
        <f>'Day 2 Cards'!V72</f>
        <v>4</v>
      </c>
      <c r="T31" s="132">
        <f>'Day 2 Cards'!AA72</f>
        <v>8</v>
      </c>
      <c r="V31" s="132">
        <f>'Day 2 Cards'!AF72</f>
        <v>8</v>
      </c>
      <c r="X31" s="132">
        <f>'Day 2 Cards'!AL72</f>
        <v>4</v>
      </c>
      <c r="Z31" s="132">
        <f>'Day 2 Cards'!V103</f>
        <v>7</v>
      </c>
      <c r="AB31" s="132">
        <f>'Day 2 Cards'!AA103</f>
        <v>6</v>
      </c>
      <c r="AD31" s="132">
        <f>'Day 2 Cards'!AF103</f>
        <v>5</v>
      </c>
      <c r="AF31" s="132">
        <f>'Day 2 Cards'!AL103</f>
        <v>5</v>
      </c>
      <c r="AH31" s="498" t="str">
        <f>INFO!B27</f>
        <v>Buggy</v>
      </c>
      <c r="AI31" s="508" t="str">
        <f>INFO!C27</f>
        <v>Jeff</v>
      </c>
      <c r="AJ31" s="498">
        <f>INFO!D27</f>
        <v>22</v>
      </c>
      <c r="AK31" s="506" t="str">
        <f>INFO!E27</f>
        <v>Derek</v>
      </c>
      <c r="AL31" s="498">
        <f>INFO!F27</f>
        <v>28</v>
      </c>
      <c r="AM31" s="498" t="str">
        <f>INFO!G27</f>
        <v>V</v>
      </c>
      <c r="AN31" s="508" t="str">
        <f>INFO!H27</f>
        <v>RichM</v>
      </c>
      <c r="AO31" s="498">
        <f>INFO!I27</f>
        <v>24</v>
      </c>
      <c r="AP31" s="506" t="str">
        <f>INFO!J27</f>
        <v>Alan</v>
      </c>
      <c r="AQ31" s="498">
        <f>INFO!K27</f>
        <v>23</v>
      </c>
    </row>
    <row r="32" spans="1:45" x14ac:dyDescent="0.2">
      <c r="A32" s="132">
        <f>Day1summary!T6</f>
        <v>3</v>
      </c>
      <c r="B32" s="132">
        <f>'Day 2 Cards'!V11</f>
        <v>7</v>
      </c>
      <c r="D32" s="132">
        <f>'Day 2 Cards'!AA11</f>
        <v>4</v>
      </c>
      <c r="F32" s="132">
        <f>'Day 2 Cards'!AF11</f>
        <v>5</v>
      </c>
      <c r="H32" s="132">
        <f>'Day 2 Cards'!AL11</f>
        <v>4</v>
      </c>
      <c r="J32" s="132">
        <f>'Day 2 Cards'!V42</f>
        <v>5</v>
      </c>
      <c r="L32" s="132">
        <f>'Day 2 Cards'!AA42</f>
        <v>6</v>
      </c>
      <c r="N32" s="132">
        <f>'Day 2 Cards'!AF42</f>
        <v>5</v>
      </c>
      <c r="P32" s="132">
        <f>'Day 2 Cards'!AL42</f>
        <v>4</v>
      </c>
      <c r="R32" s="132">
        <f>'Day 2 Cards'!V73</f>
        <v>4</v>
      </c>
      <c r="T32" s="132">
        <f>'Day 2 Cards'!AA73</f>
        <v>7</v>
      </c>
      <c r="V32" s="132">
        <f>'Day 2 Cards'!AF73</f>
        <v>5</v>
      </c>
      <c r="X32" s="132">
        <f>'Day 2 Cards'!AL73</f>
        <v>3</v>
      </c>
      <c r="Z32" s="132">
        <f>'Day 2 Cards'!V104</f>
        <v>3</v>
      </c>
      <c r="AB32" s="132">
        <f>'Day 2 Cards'!AA104</f>
        <v>8</v>
      </c>
      <c r="AD32" s="132">
        <f>'Day 2 Cards'!AF104</f>
        <v>4</v>
      </c>
      <c r="AF32" s="132">
        <f>'Day 2 Cards'!AL104</f>
        <v>4</v>
      </c>
      <c r="AH32" s="498" t="str">
        <f>INFO!B28</f>
        <v>Buggy</v>
      </c>
      <c r="AI32" s="508" t="str">
        <f>INFO!C28</f>
        <v>Mike</v>
      </c>
      <c r="AJ32" s="498">
        <f>INFO!D28</f>
        <v>22</v>
      </c>
      <c r="AK32" s="506" t="str">
        <f>INFO!E28</f>
        <v>Stew</v>
      </c>
      <c r="AL32" s="498">
        <f>INFO!F28</f>
        <v>21</v>
      </c>
      <c r="AM32" s="498" t="str">
        <f>INFO!G28</f>
        <v>V</v>
      </c>
      <c r="AN32" s="508" t="str">
        <f>INFO!H28</f>
        <v>Brian</v>
      </c>
      <c r="AO32" s="498">
        <f>INFO!I28</f>
        <v>28</v>
      </c>
      <c r="AP32" s="506" t="str">
        <f>INFO!J28</f>
        <v>Robin</v>
      </c>
      <c r="AQ32" s="498">
        <f>INFO!K28</f>
        <v>10</v>
      </c>
    </row>
    <row r="33" spans="1:42" x14ac:dyDescent="0.2">
      <c r="A33" s="132">
        <f>Day1summary!T7</f>
        <v>4</v>
      </c>
      <c r="B33" s="132">
        <f>'Day 2 Cards'!V12</f>
        <v>6</v>
      </c>
      <c r="D33" s="132">
        <f>'Day 2 Cards'!AA12</f>
        <v>4</v>
      </c>
      <c r="F33" s="132">
        <f>'Day 2 Cards'!AF12</f>
        <v>4</v>
      </c>
      <c r="H33" s="132">
        <f>'Day 2 Cards'!AL12</f>
        <v>4</v>
      </c>
      <c r="J33" s="132">
        <f>'Day 2 Cards'!V43</f>
        <v>5</v>
      </c>
      <c r="L33" s="132">
        <f>'Day 2 Cards'!AA43</f>
        <v>6</v>
      </c>
      <c r="N33" s="132">
        <f>'Day 2 Cards'!AF43</f>
        <v>5</v>
      </c>
      <c r="P33" s="132">
        <f>'Day 2 Cards'!AL43</f>
        <v>4</v>
      </c>
      <c r="R33" s="132">
        <f>'Day 2 Cards'!V74</f>
        <v>3</v>
      </c>
      <c r="T33" s="132">
        <f>'Day 2 Cards'!AA74</f>
        <v>6</v>
      </c>
      <c r="V33" s="132">
        <f>'Day 2 Cards'!AF74</f>
        <v>5</v>
      </c>
      <c r="X33" s="132">
        <f>'Day 2 Cards'!AL74</f>
        <v>3</v>
      </c>
      <c r="Z33" s="132">
        <f>'Day 2 Cards'!V105</f>
        <v>5</v>
      </c>
      <c r="AB33" s="132">
        <f>'Day 2 Cards'!AA105</f>
        <v>5</v>
      </c>
      <c r="AD33" s="132">
        <f>'Day 2 Cards'!AF105</f>
        <v>1</v>
      </c>
      <c r="AF33" s="132">
        <f>'Day 2 Cards'!AL105</f>
        <v>2</v>
      </c>
    </row>
    <row r="34" spans="1:42" x14ac:dyDescent="0.2">
      <c r="A34" s="132">
        <f>Day1summary!T8</f>
        <v>5</v>
      </c>
      <c r="B34" s="132">
        <f>'Day 2 Cards'!V13</f>
        <v>8</v>
      </c>
      <c r="D34" s="132">
        <f>'Day 2 Cards'!AA13</f>
        <v>5</v>
      </c>
      <c r="F34" s="132">
        <f>'Day 2 Cards'!AF13</f>
        <v>4</v>
      </c>
      <c r="H34" s="132">
        <f>'Day 2 Cards'!AL13</f>
        <v>4</v>
      </c>
      <c r="J34" s="132">
        <f>'Day 2 Cards'!V44</f>
        <v>4</v>
      </c>
      <c r="L34" s="132">
        <f>'Day 2 Cards'!AA44</f>
        <v>5</v>
      </c>
      <c r="N34" s="132">
        <f>'Day 2 Cards'!AF44</f>
        <v>6</v>
      </c>
      <c r="P34" s="132">
        <f>'Day 2 Cards'!AL44</f>
        <v>5</v>
      </c>
      <c r="R34" s="132">
        <f>'Day 2 Cards'!V75</f>
        <v>5</v>
      </c>
      <c r="T34" s="132">
        <f>'Day 2 Cards'!AA75</f>
        <v>8</v>
      </c>
      <c r="V34" s="132">
        <f>'Day 2 Cards'!AF75</f>
        <v>6</v>
      </c>
      <c r="X34" s="132">
        <f>'Day 2 Cards'!AL75</f>
        <v>5</v>
      </c>
      <c r="Z34" s="132">
        <f>'Day 2 Cards'!V106</f>
        <v>5</v>
      </c>
      <c r="AB34" s="132">
        <f>'Day 2 Cards'!AA106</f>
        <v>4</v>
      </c>
      <c r="AD34" s="132">
        <f>'Day 2 Cards'!AF106</f>
        <v>3</v>
      </c>
      <c r="AF34" s="132">
        <f>'Day 2 Cards'!AL106</f>
        <v>5</v>
      </c>
    </row>
    <row r="35" spans="1:42" x14ac:dyDescent="0.2">
      <c r="A35" s="132">
        <f>Day1summary!T9</f>
        <v>6</v>
      </c>
      <c r="B35" s="132">
        <f>'Day 2 Cards'!V14</f>
        <v>4</v>
      </c>
      <c r="D35" s="132">
        <f>'Day 2 Cards'!AA14</f>
        <v>6</v>
      </c>
      <c r="F35" s="132">
        <f>'Day 2 Cards'!AF14</f>
        <v>6</v>
      </c>
      <c r="H35" s="132">
        <f>'Day 2 Cards'!AL14</f>
        <v>4</v>
      </c>
      <c r="J35" s="132">
        <f>'Day 2 Cards'!V45</f>
        <v>2</v>
      </c>
      <c r="L35" s="132">
        <f>'Day 2 Cards'!AA45</f>
        <v>2</v>
      </c>
      <c r="N35" s="132">
        <f>'Day 2 Cards'!AF45</f>
        <v>3</v>
      </c>
      <c r="P35" s="132">
        <f>'Day 2 Cards'!AL45</f>
        <v>5</v>
      </c>
      <c r="R35" s="132">
        <f>'Day 2 Cards'!V76</f>
        <v>4</v>
      </c>
      <c r="T35" s="132">
        <f>'Day 2 Cards'!AA76</f>
        <v>4</v>
      </c>
      <c r="V35" s="132">
        <f>'Day 2 Cards'!AF76</f>
        <v>5</v>
      </c>
      <c r="X35" s="132">
        <f>'Day 2 Cards'!AL76</f>
        <v>5</v>
      </c>
      <c r="Z35" s="132">
        <f>'Day 2 Cards'!V107</f>
        <v>3</v>
      </c>
      <c r="AB35" s="132">
        <f>'Day 2 Cards'!AA107</f>
        <v>5</v>
      </c>
      <c r="AD35" s="132">
        <f>'Day 2 Cards'!AF107</f>
        <v>4</v>
      </c>
      <c r="AF35" s="132">
        <f>'Day 2 Cards'!AL107</f>
        <v>4</v>
      </c>
      <c r="AI35" s="366" t="s">
        <v>165</v>
      </c>
      <c r="AJ35" s="366" t="s">
        <v>8</v>
      </c>
      <c r="AK35" s="366"/>
      <c r="AL35" s="366" t="s">
        <v>206</v>
      </c>
      <c r="AM35" s="366"/>
      <c r="AN35" s="366" t="s">
        <v>161</v>
      </c>
    </row>
    <row r="36" spans="1:42" ht="15" x14ac:dyDescent="0.25">
      <c r="A36" s="132">
        <f>Day1summary!T10</f>
        <v>7</v>
      </c>
      <c r="B36" s="132">
        <f>'Day 2 Cards'!V15</f>
        <v>5</v>
      </c>
      <c r="D36" s="132">
        <f>'Day 2 Cards'!AA15</f>
        <v>4</v>
      </c>
      <c r="F36" s="132">
        <f>'Day 2 Cards'!AF15</f>
        <v>6</v>
      </c>
      <c r="H36" s="132">
        <f>'Day 2 Cards'!AL15</f>
        <v>4</v>
      </c>
      <c r="J36" s="132">
        <f>'Day 2 Cards'!V46</f>
        <v>5</v>
      </c>
      <c r="L36" s="132">
        <f>'Day 2 Cards'!AA46</f>
        <v>4</v>
      </c>
      <c r="N36" s="132">
        <f>'Day 2 Cards'!AF46</f>
        <v>3</v>
      </c>
      <c r="P36" s="132">
        <f>'Day 2 Cards'!AL46</f>
        <v>5</v>
      </c>
      <c r="R36" s="132">
        <f>'Day 2 Cards'!V77</f>
        <v>3</v>
      </c>
      <c r="T36" s="132">
        <f>'Day 2 Cards'!AA77</f>
        <v>5</v>
      </c>
      <c r="V36" s="132">
        <f>'Day 2 Cards'!AF77</f>
        <v>4</v>
      </c>
      <c r="X36" s="132">
        <f>'Day 2 Cards'!AL77</f>
        <v>6</v>
      </c>
      <c r="Z36" s="132">
        <f>'Day 2 Cards'!V108</f>
        <v>4</v>
      </c>
      <c r="AB36" s="132">
        <f>'Day 2 Cards'!AA108</f>
        <v>5</v>
      </c>
      <c r="AD36" s="132">
        <f>'Day 2 Cards'!AF108</f>
        <v>4</v>
      </c>
      <c r="AF36" s="132">
        <f>'Day 2 Cards'!AL108</f>
        <v>3</v>
      </c>
      <c r="AK36" s="364" t="s">
        <v>164</v>
      </c>
      <c r="AL36" s="364"/>
      <c r="AM36" s="700" t="s">
        <v>206</v>
      </c>
      <c r="AN36" s="701"/>
      <c r="AO36" s="364"/>
      <c r="AP36" s="364" t="s">
        <v>169</v>
      </c>
    </row>
    <row r="37" spans="1:42" x14ac:dyDescent="0.2">
      <c r="A37" s="132">
        <f>Day1summary!T11</f>
        <v>8</v>
      </c>
      <c r="B37" s="132">
        <f>'Day 2 Cards'!V16</f>
        <v>4</v>
      </c>
      <c r="D37" s="132">
        <f>'Day 2 Cards'!AA16</f>
        <v>3</v>
      </c>
      <c r="F37" s="132">
        <f>'Day 2 Cards'!AF16</f>
        <v>3</v>
      </c>
      <c r="H37" s="132">
        <f>'Day 2 Cards'!AL16</f>
        <v>4</v>
      </c>
      <c r="J37" s="132">
        <f>'Day 2 Cards'!V47</f>
        <v>3</v>
      </c>
      <c r="L37" s="132">
        <f>'Day 2 Cards'!AA47</f>
        <v>3</v>
      </c>
      <c r="N37" s="132">
        <f>'Day 2 Cards'!AF47</f>
        <v>4</v>
      </c>
      <c r="P37" s="132">
        <f>'Day 2 Cards'!AL47</f>
        <v>3</v>
      </c>
      <c r="R37" s="132">
        <f>'Day 2 Cards'!V78</f>
        <v>2</v>
      </c>
      <c r="T37" s="132">
        <f>'Day 2 Cards'!AA78</f>
        <v>4</v>
      </c>
      <c r="V37" s="132">
        <f>'Day 2 Cards'!AF78</f>
        <v>4</v>
      </c>
      <c r="X37" s="132">
        <f>'Day 2 Cards'!AL78</f>
        <v>3</v>
      </c>
      <c r="Z37" s="132">
        <f>'Day 2 Cards'!V109</f>
        <v>4</v>
      </c>
      <c r="AB37" s="132">
        <f>'Day 2 Cards'!AA109</f>
        <v>3</v>
      </c>
      <c r="AD37" s="132">
        <f>'Day 2 Cards'!AF109</f>
        <v>3</v>
      </c>
      <c r="AF37" s="132">
        <f>'Day 2 Cards'!AL109</f>
        <v>3</v>
      </c>
      <c r="AI37" s="366" t="s">
        <v>141</v>
      </c>
      <c r="AJ37" s="366"/>
      <c r="AK37" s="366"/>
      <c r="AL37" s="366" t="s">
        <v>206</v>
      </c>
      <c r="AM37" s="366"/>
      <c r="AN37" s="366" t="s">
        <v>162</v>
      </c>
    </row>
    <row r="38" spans="1:42" ht="15" x14ac:dyDescent="0.25">
      <c r="A38" s="132">
        <f>Day1summary!T12</f>
        <v>9</v>
      </c>
      <c r="B38" s="132">
        <f>'Day 2 Cards'!V17</f>
        <v>6</v>
      </c>
      <c r="D38" s="132">
        <f>'Day 2 Cards'!AA17</f>
        <v>7</v>
      </c>
      <c r="F38" s="132">
        <f>'Day 2 Cards'!AF17</f>
        <v>5</v>
      </c>
      <c r="H38" s="132">
        <f>'Day 2 Cards'!AL17</f>
        <v>6</v>
      </c>
      <c r="J38" s="132">
        <f>'Day 2 Cards'!V48</f>
        <v>4</v>
      </c>
      <c r="L38" s="132">
        <f>'Day 2 Cards'!AA48</f>
        <v>8</v>
      </c>
      <c r="N38" s="132">
        <f>'Day 2 Cards'!AF48</f>
        <v>6</v>
      </c>
      <c r="P38" s="132">
        <f>'Day 2 Cards'!AL48</f>
        <v>3</v>
      </c>
      <c r="R38" s="132">
        <f>'Day 2 Cards'!V79</f>
        <v>2</v>
      </c>
      <c r="T38" s="132">
        <f>'Day 2 Cards'!AA79</f>
        <v>6</v>
      </c>
      <c r="U38" s="132" t="s">
        <v>8</v>
      </c>
      <c r="V38" s="132">
        <f>'Day 2 Cards'!AF79</f>
        <v>5</v>
      </c>
      <c r="X38" s="132">
        <f>'Day 2 Cards'!AL79</f>
        <v>3</v>
      </c>
      <c r="Z38" s="132">
        <f>'Day 2 Cards'!V110</f>
        <v>6</v>
      </c>
      <c r="AB38" s="132">
        <f>'Day 2 Cards'!AA110</f>
        <v>7</v>
      </c>
      <c r="AD38" s="132">
        <f>'Day 2 Cards'!AF110</f>
        <v>5</v>
      </c>
      <c r="AF38" s="132">
        <f>'Day 2 Cards'!AL110</f>
        <v>7</v>
      </c>
      <c r="AK38" s="364" t="s">
        <v>166</v>
      </c>
      <c r="AL38" s="364"/>
      <c r="AM38" s="700" t="s">
        <v>206</v>
      </c>
      <c r="AN38" s="701"/>
      <c r="AO38" s="364"/>
      <c r="AP38" s="364" t="s">
        <v>172</v>
      </c>
    </row>
    <row r="39" spans="1:42" x14ac:dyDescent="0.2">
      <c r="A39" s="369" t="str">
        <f>Day1summary!T13</f>
        <v>OUT</v>
      </c>
      <c r="B39" s="369">
        <f>'Day 2 Cards'!V18</f>
        <v>54</v>
      </c>
      <c r="C39" s="369"/>
      <c r="D39" s="369">
        <f>'Day 2 Cards'!AA18</f>
        <v>41</v>
      </c>
      <c r="E39" s="369"/>
      <c r="F39" s="369">
        <f>'Day 2 Cards'!AF18</f>
        <v>43</v>
      </c>
      <c r="G39" s="369"/>
      <c r="H39" s="369">
        <f>'Day 2 Cards'!AL18</f>
        <v>44</v>
      </c>
      <c r="I39" s="369"/>
      <c r="J39" s="369">
        <f>'Day 2 Cards'!V49</f>
        <v>36</v>
      </c>
      <c r="K39" s="369"/>
      <c r="L39" s="369">
        <f>'Day 2 Cards'!AA49</f>
        <v>47</v>
      </c>
      <c r="M39" s="369"/>
      <c r="N39" s="369">
        <f>'Day 2 Cards'!AF49</f>
        <v>42</v>
      </c>
      <c r="O39" s="369"/>
      <c r="P39" s="369">
        <f>'Day 2 Cards'!AL49</f>
        <v>42</v>
      </c>
      <c r="Q39" s="369"/>
      <c r="R39" s="369">
        <f>'Day 2 Cards'!V80</f>
        <v>33</v>
      </c>
      <c r="S39" s="369"/>
      <c r="T39" s="369">
        <f>'Day 2 Cards'!AA80</f>
        <v>54</v>
      </c>
      <c r="U39" s="369"/>
      <c r="V39" s="369">
        <f>'Day 2 Cards'!AF80</f>
        <v>50</v>
      </c>
      <c r="W39" s="369"/>
      <c r="X39" s="369">
        <f>'Day 2 Cards'!AL80</f>
        <v>36</v>
      </c>
      <c r="Y39" s="369"/>
      <c r="Z39" s="369">
        <f>'Day 2 Cards'!V111</f>
        <v>44</v>
      </c>
      <c r="AA39" s="369"/>
      <c r="AB39" s="369">
        <f>'Day 2 Cards'!AA111</f>
        <v>49</v>
      </c>
      <c r="AC39" s="369"/>
      <c r="AD39" s="369">
        <f>'Day 2 Cards'!AF111</f>
        <v>36</v>
      </c>
      <c r="AE39" s="369"/>
      <c r="AF39" s="369">
        <f>'Day 2 Cards'!AL111</f>
        <v>37</v>
      </c>
      <c r="AI39" s="366" t="s">
        <v>142</v>
      </c>
      <c r="AJ39" s="366"/>
      <c r="AK39" s="366"/>
      <c r="AL39" s="366" t="s">
        <v>206</v>
      </c>
      <c r="AM39" s="366"/>
      <c r="AN39" s="366" t="s">
        <v>171</v>
      </c>
    </row>
    <row r="40" spans="1:42" ht="15" x14ac:dyDescent="0.25">
      <c r="A40" s="132">
        <f>Day1summary!T14</f>
        <v>10</v>
      </c>
      <c r="B40" s="132">
        <f>'Day 2 Cards'!V19</f>
        <v>3</v>
      </c>
      <c r="D40" s="132">
        <f>'Day 2 Cards'!AA19</f>
        <v>6</v>
      </c>
      <c r="F40" s="132">
        <f>'Day 2 Cards'!AF19</f>
        <v>3</v>
      </c>
      <c r="H40" s="132">
        <f>'Day 2 Cards'!AL19</f>
        <v>5</v>
      </c>
      <c r="J40" s="132">
        <f>'Day 2 Cards'!V50</f>
        <v>5</v>
      </c>
      <c r="L40" s="132">
        <f>'Day 2 Cards'!AA50</f>
        <v>5</v>
      </c>
      <c r="N40" s="132">
        <f>'Day 2 Cards'!AF50</f>
        <v>4</v>
      </c>
      <c r="P40" s="132">
        <f>'Day 2 Cards'!AL50</f>
        <v>7</v>
      </c>
      <c r="R40" s="132">
        <f>'Day 2 Cards'!V81</f>
        <v>7</v>
      </c>
      <c r="T40" s="132">
        <f>'Day 2 Cards'!AA81</f>
        <v>3</v>
      </c>
      <c r="V40" s="132">
        <f>'Day 2 Cards'!AF81</f>
        <v>6</v>
      </c>
      <c r="X40" s="132">
        <f>'Day 2 Cards'!AL81</f>
        <v>5</v>
      </c>
      <c r="Z40" s="132">
        <f>'Day 2 Cards'!V112</f>
        <v>4</v>
      </c>
      <c r="AB40" s="132">
        <f>'Day 2 Cards'!AA112</f>
        <v>4</v>
      </c>
      <c r="AD40" s="132">
        <f>'Day 2 Cards'!AF112</f>
        <v>6</v>
      </c>
      <c r="AF40" s="132">
        <f>'Day 2 Cards'!AL112</f>
        <v>3</v>
      </c>
      <c r="AK40" s="364" t="s">
        <v>144</v>
      </c>
      <c r="AL40" s="364"/>
      <c r="AM40" s="700" t="s">
        <v>206</v>
      </c>
      <c r="AN40" s="701"/>
      <c r="AO40" s="364"/>
      <c r="AP40" s="364" t="s">
        <v>170</v>
      </c>
    </row>
    <row r="41" spans="1:42" x14ac:dyDescent="0.2">
      <c r="A41" s="132">
        <f>Day1summary!T15</f>
        <v>11</v>
      </c>
      <c r="B41" s="132">
        <f>'Day 2 Cards'!V20</f>
        <v>6</v>
      </c>
      <c r="D41" s="132">
        <f>'Day 2 Cards'!AA20</f>
        <v>5</v>
      </c>
      <c r="F41" s="132">
        <f>'Day 2 Cards'!AF20</f>
        <v>8</v>
      </c>
      <c r="H41" s="132">
        <f>'Day 2 Cards'!AL20</f>
        <v>5</v>
      </c>
      <c r="J41" s="132">
        <f>'Day 2 Cards'!V51</f>
        <v>7</v>
      </c>
      <c r="L41" s="132">
        <f>'Day 2 Cards'!AA51</f>
        <v>6</v>
      </c>
      <c r="N41" s="132">
        <f>'Day 2 Cards'!AF51</f>
        <v>7</v>
      </c>
      <c r="P41" s="132">
        <f>'Day 2 Cards'!AL51</f>
        <v>8</v>
      </c>
      <c r="R41" s="132">
        <f>'Day 2 Cards'!V82</f>
        <v>5</v>
      </c>
      <c r="T41" s="132">
        <f>'Day 2 Cards'!AA82</f>
        <v>8</v>
      </c>
      <c r="V41" s="132">
        <f>'Day 2 Cards'!AF82</f>
        <v>4</v>
      </c>
      <c r="X41" s="132">
        <f>'Day 2 Cards'!AL82</f>
        <v>4</v>
      </c>
      <c r="Z41" s="132">
        <f>'Day 2 Cards'!V113</f>
        <v>6</v>
      </c>
      <c r="AB41" s="132">
        <f>'Day 2 Cards'!AA113</f>
        <v>5</v>
      </c>
      <c r="AD41" s="132">
        <f>'Day 2 Cards'!AF113</f>
        <v>4</v>
      </c>
      <c r="AF41" s="132">
        <f>'Day 2 Cards'!AL113</f>
        <v>3</v>
      </c>
      <c r="AI41" s="366" t="s">
        <v>143</v>
      </c>
      <c r="AJ41" s="366"/>
      <c r="AK41" s="366"/>
      <c r="AL41" s="366" t="s">
        <v>206</v>
      </c>
      <c r="AM41" s="366"/>
      <c r="AN41" s="366" t="s">
        <v>167</v>
      </c>
    </row>
    <row r="42" spans="1:42" ht="15" x14ac:dyDescent="0.25">
      <c r="A42" s="132">
        <f>Day1summary!T16</f>
        <v>12</v>
      </c>
      <c r="B42" s="132">
        <f>'Day 2 Cards'!V21</f>
        <v>3</v>
      </c>
      <c r="D42" s="132">
        <f>'Day 2 Cards'!AA21</f>
        <v>3</v>
      </c>
      <c r="F42" s="132">
        <f>'Day 2 Cards'!AF21</f>
        <v>4</v>
      </c>
      <c r="H42" s="132">
        <f>'Day 2 Cards'!AL21</f>
        <v>4</v>
      </c>
      <c r="J42" s="132">
        <f>'Day 2 Cards'!V52</f>
        <v>5</v>
      </c>
      <c r="L42" s="132">
        <f>'Day 2 Cards'!AA52</f>
        <v>9</v>
      </c>
      <c r="N42" s="132">
        <f>'Day 2 Cards'!AF52</f>
        <v>4</v>
      </c>
      <c r="P42" s="132">
        <f>'Day 2 Cards'!AL52</f>
        <v>6</v>
      </c>
      <c r="R42" s="132">
        <f>'Day 2 Cards'!V83</f>
        <v>5</v>
      </c>
      <c r="T42" s="132">
        <f>'Day 2 Cards'!AA83</f>
        <v>4</v>
      </c>
      <c r="V42" s="132">
        <f>'Day 2 Cards'!AF83</f>
        <v>4</v>
      </c>
      <c r="X42" s="132">
        <f>'Day 2 Cards'!AL83</f>
        <v>4</v>
      </c>
      <c r="Z42" s="132">
        <f>'Day 2 Cards'!V114</f>
        <v>3</v>
      </c>
      <c r="AB42" s="132">
        <f>'Day 2 Cards'!AA114</f>
        <v>8</v>
      </c>
      <c r="AD42" s="132">
        <f>'Day 2 Cards'!AF114</f>
        <v>3</v>
      </c>
      <c r="AF42" s="132">
        <f>'Day 2 Cards'!AL114</f>
        <v>3</v>
      </c>
      <c r="AK42" s="364" t="s">
        <v>163</v>
      </c>
      <c r="AL42" s="364"/>
      <c r="AM42" s="700" t="s">
        <v>206</v>
      </c>
      <c r="AN42" s="701"/>
      <c r="AO42" s="364"/>
      <c r="AP42" s="364" t="s">
        <v>168</v>
      </c>
    </row>
    <row r="43" spans="1:42" x14ac:dyDescent="0.2">
      <c r="A43" s="132">
        <f>Day1summary!T17</f>
        <v>13</v>
      </c>
      <c r="B43" s="132">
        <f>'Day 2 Cards'!V22</f>
        <v>6</v>
      </c>
      <c r="D43" s="132">
        <f>'Day 2 Cards'!AA22</f>
        <v>4</v>
      </c>
      <c r="F43" s="132">
        <f>'Day 2 Cards'!AF22</f>
        <v>3</v>
      </c>
      <c r="H43" s="132">
        <f>'Day 2 Cards'!AL22</f>
        <v>4</v>
      </c>
      <c r="J43" s="132">
        <f>'Day 2 Cards'!V53</f>
        <v>4</v>
      </c>
      <c r="L43" s="132">
        <f>'Day 2 Cards'!AA53</f>
        <v>5</v>
      </c>
      <c r="N43" s="132">
        <f>'Day 2 Cards'!AF53</f>
        <v>4</v>
      </c>
      <c r="P43" s="132">
        <f>'Day 2 Cards'!AL53</f>
        <v>3</v>
      </c>
      <c r="R43" s="132">
        <f>'Day 2 Cards'!V84</f>
        <v>4</v>
      </c>
      <c r="T43" s="132">
        <f>'Day 2 Cards'!AA84</f>
        <v>3</v>
      </c>
      <c r="V43" s="132">
        <f>'Day 2 Cards'!AF84</f>
        <v>3</v>
      </c>
      <c r="X43" s="132">
        <f>'Day 2 Cards'!AL84</f>
        <v>4</v>
      </c>
      <c r="Z43" s="132">
        <f>'Day 2 Cards'!V115</f>
        <v>5</v>
      </c>
      <c r="AB43" s="132">
        <f>'Day 2 Cards'!AA115</f>
        <v>5</v>
      </c>
      <c r="AD43" s="132">
        <f>'Day 2 Cards'!AF115</f>
        <v>2</v>
      </c>
      <c r="AF43" s="132">
        <f>'Day 2 Cards'!AL115</f>
        <v>4</v>
      </c>
    </row>
    <row r="44" spans="1:42" x14ac:dyDescent="0.2">
      <c r="A44" s="132">
        <f>Day1summary!T18</f>
        <v>14</v>
      </c>
      <c r="B44" s="132">
        <f>'Day 2 Cards'!V23</f>
        <v>6</v>
      </c>
      <c r="D44" s="132">
        <f>'Day 2 Cards'!AA23</f>
        <v>4</v>
      </c>
      <c r="F44" s="132">
        <f>'Day 2 Cards'!AF23</f>
        <v>5</v>
      </c>
      <c r="H44" s="132">
        <f>'Day 2 Cards'!AL23</f>
        <v>6</v>
      </c>
      <c r="J44" s="132">
        <f>'Day 2 Cards'!V54</f>
        <v>2</v>
      </c>
      <c r="L44" s="132">
        <f>'Day 2 Cards'!AA54</f>
        <v>6</v>
      </c>
      <c r="N44" s="132">
        <f>'Day 2 Cards'!AF54</f>
        <v>2</v>
      </c>
      <c r="P44" s="132">
        <f>'Day 2 Cards'!AL54</f>
        <v>3</v>
      </c>
      <c r="R44" s="132">
        <f>'Day 2 Cards'!V85</f>
        <v>3</v>
      </c>
      <c r="T44" s="132">
        <f>'Day 2 Cards'!AA85</f>
        <v>5</v>
      </c>
      <c r="V44" s="132">
        <f>'Day 2 Cards'!AF85</f>
        <v>7</v>
      </c>
      <c r="X44" s="132">
        <f>'Day 2 Cards'!AL85</f>
        <v>4</v>
      </c>
      <c r="Z44" s="132">
        <f>'Day 2 Cards'!V116</f>
        <v>4</v>
      </c>
      <c r="AB44" s="132">
        <f>'Day 2 Cards'!AA116</f>
        <v>3</v>
      </c>
      <c r="AD44" s="132">
        <f>'Day 2 Cards'!AF116</f>
        <v>4</v>
      </c>
      <c r="AF44" s="132">
        <f>'Day 2 Cards'!AL116</f>
        <v>5</v>
      </c>
      <c r="AM44" s="132" t="s">
        <v>207</v>
      </c>
    </row>
    <row r="45" spans="1:42" x14ac:dyDescent="0.2">
      <c r="A45" s="132">
        <f>Day1summary!T19</f>
        <v>15</v>
      </c>
      <c r="B45" s="132">
        <f>'Day 2 Cards'!V24</f>
        <v>7</v>
      </c>
      <c r="D45" s="132">
        <f>'Day 2 Cards'!AA24</f>
        <v>9</v>
      </c>
      <c r="F45" s="132">
        <f>'Day 2 Cards'!AF24</f>
        <v>6</v>
      </c>
      <c r="H45" s="132">
        <f>'Day 2 Cards'!AL24</f>
        <v>11</v>
      </c>
      <c r="J45" s="132">
        <f>'Day 2 Cards'!V55</f>
        <v>5</v>
      </c>
      <c r="L45" s="132">
        <f>'Day 2 Cards'!AA55</f>
        <v>8</v>
      </c>
      <c r="N45" s="132">
        <f>'Day 2 Cards'!AF55</f>
        <v>5</v>
      </c>
      <c r="P45" s="132">
        <f>'Day 2 Cards'!AL55</f>
        <v>6</v>
      </c>
      <c r="R45" s="132">
        <f>'Day 2 Cards'!V86</f>
        <v>4</v>
      </c>
      <c r="T45" s="132">
        <f>'Day 2 Cards'!AA86</f>
        <v>6</v>
      </c>
      <c r="V45" s="132">
        <f>'Day 2 Cards'!AF86</f>
        <v>7</v>
      </c>
      <c r="X45" s="132">
        <f>'Day 2 Cards'!AL86</f>
        <v>4</v>
      </c>
      <c r="Z45" s="132">
        <f>'Day 2 Cards'!V117</f>
        <v>6</v>
      </c>
      <c r="AB45" s="132">
        <f>'Day 2 Cards'!AA117</f>
        <v>6</v>
      </c>
      <c r="AD45" s="132">
        <f>'Day 2 Cards'!AF117</f>
        <v>5</v>
      </c>
      <c r="AF45" s="132">
        <f>'Day 2 Cards'!AL117</f>
        <v>8</v>
      </c>
    </row>
    <row r="46" spans="1:42" x14ac:dyDescent="0.2">
      <c r="A46" s="132">
        <f>Day1summary!T20</f>
        <v>16</v>
      </c>
      <c r="B46" s="132">
        <f>'Day 2 Cards'!V25</f>
        <v>2</v>
      </c>
      <c r="D46" s="132">
        <f>'Day 2 Cards'!AA25</f>
        <v>4</v>
      </c>
      <c r="F46" s="132">
        <f>'Day 2 Cards'!AF25</f>
        <v>5</v>
      </c>
      <c r="H46" s="132">
        <f>'Day 2 Cards'!AL25</f>
        <v>5</v>
      </c>
      <c r="J46" s="132">
        <f>'Day 2 Cards'!V56</f>
        <v>3</v>
      </c>
      <c r="L46" s="132">
        <f>'Day 2 Cards'!AA56</f>
        <v>4</v>
      </c>
      <c r="N46" s="132">
        <f>'Day 2 Cards'!AF56</f>
        <v>2</v>
      </c>
      <c r="P46" s="132">
        <f>'Day 2 Cards'!AL56</f>
        <v>4</v>
      </c>
      <c r="R46" s="132">
        <f>'Day 2 Cards'!V87</f>
        <v>5</v>
      </c>
      <c r="T46" s="132">
        <f>'Day 2 Cards'!AA87</f>
        <v>5</v>
      </c>
      <c r="V46" s="132">
        <f>'Day 2 Cards'!AF87</f>
        <v>4</v>
      </c>
      <c r="X46" s="132">
        <f>'Day 2 Cards'!AL87</f>
        <v>4</v>
      </c>
      <c r="Z46" s="132">
        <f>'Day 2 Cards'!V118</f>
        <v>5</v>
      </c>
      <c r="AB46" s="132">
        <f>'Day 2 Cards'!AA118</f>
        <v>3</v>
      </c>
      <c r="AD46" s="132">
        <f>'Day 2 Cards'!AF118</f>
        <v>7</v>
      </c>
      <c r="AF46" s="132">
        <f>'Day 2 Cards'!AL118</f>
        <v>3</v>
      </c>
      <c r="AM46" s="132" t="s">
        <v>208</v>
      </c>
    </row>
    <row r="47" spans="1:42" x14ac:dyDescent="0.2">
      <c r="A47" s="132">
        <f>Day1summary!T21</f>
        <v>17</v>
      </c>
      <c r="B47" s="132">
        <f>'Day 2 Cards'!V26</f>
        <v>5</v>
      </c>
      <c r="D47" s="132">
        <f>'Day 2 Cards'!AA26</f>
        <v>6</v>
      </c>
      <c r="F47" s="132">
        <f>'Day 2 Cards'!AF26</f>
        <v>5</v>
      </c>
      <c r="H47" s="132">
        <f>'Day 2 Cards'!AL26</f>
        <v>4</v>
      </c>
      <c r="J47" s="132">
        <f>'Day 2 Cards'!V57</f>
        <v>3</v>
      </c>
      <c r="L47" s="132">
        <f>'Day 2 Cards'!AA57</f>
        <v>5</v>
      </c>
      <c r="N47" s="132">
        <f>'Day 2 Cards'!AF57</f>
        <v>4</v>
      </c>
      <c r="P47" s="132">
        <f>'Day 2 Cards'!AL57</f>
        <v>2</v>
      </c>
      <c r="R47" s="132">
        <f>'Day 2 Cards'!V88</f>
        <v>5</v>
      </c>
      <c r="T47" s="132">
        <f>'Day 2 Cards'!AA88</f>
        <v>5</v>
      </c>
      <c r="V47" s="132">
        <f>'Day 2 Cards'!AF88</f>
        <v>3</v>
      </c>
      <c r="X47" s="132">
        <f>'Day 2 Cards'!AL88</f>
        <v>4</v>
      </c>
      <c r="Z47" s="132">
        <f>'Day 2 Cards'!V119</f>
        <v>6</v>
      </c>
      <c r="AB47" s="132">
        <f>'Day 2 Cards'!AA119</f>
        <v>4</v>
      </c>
      <c r="AD47" s="132">
        <f>'Day 2 Cards'!AF119</f>
        <v>4</v>
      </c>
      <c r="AF47" s="132">
        <f>'Day 2 Cards'!AL119</f>
        <v>5</v>
      </c>
      <c r="AL47" s="132" t="s">
        <v>8</v>
      </c>
    </row>
    <row r="48" spans="1:42" x14ac:dyDescent="0.2">
      <c r="A48" s="132">
        <f>Day1summary!T22</f>
        <v>18</v>
      </c>
      <c r="B48" s="132">
        <f>'Day 2 Cards'!V27</f>
        <v>5</v>
      </c>
      <c r="D48" s="132">
        <f>'Day 2 Cards'!AA27</f>
        <v>6</v>
      </c>
      <c r="F48" s="132">
        <f>'Day 2 Cards'!AF27</f>
        <v>7</v>
      </c>
      <c r="H48" s="132">
        <f>'Day 2 Cards'!AL27</f>
        <v>5</v>
      </c>
      <c r="J48" s="132">
        <f>'Day 2 Cards'!V58</f>
        <v>5</v>
      </c>
      <c r="L48" s="132">
        <f>'Day 2 Cards'!AA58</f>
        <v>5</v>
      </c>
      <c r="N48" s="132">
        <f>'Day 2 Cards'!AF58</f>
        <v>6</v>
      </c>
      <c r="P48" s="132">
        <f>'Day 2 Cards'!AL58</f>
        <v>4</v>
      </c>
      <c r="R48" s="132">
        <f>'Day 2 Cards'!V89</f>
        <v>4</v>
      </c>
      <c r="T48" s="132">
        <f>'Day 2 Cards'!AA89</f>
        <v>7</v>
      </c>
      <c r="V48" s="132">
        <f>'Day 2 Cards'!AF89</f>
        <v>6</v>
      </c>
      <c r="X48" s="132">
        <f>'Day 2 Cards'!AL89</f>
        <v>4</v>
      </c>
      <c r="Z48" s="132">
        <f>'Day 2 Cards'!V120</f>
        <v>6</v>
      </c>
      <c r="AB48" s="132">
        <f>'Day 2 Cards'!AA120</f>
        <v>8</v>
      </c>
      <c r="AD48" s="132">
        <f>'Day 2 Cards'!AF120</f>
        <v>8</v>
      </c>
      <c r="AF48" s="132">
        <f>'Day 2 Cards'!AL120</f>
        <v>7</v>
      </c>
      <c r="AM48" s="132" t="s">
        <v>209</v>
      </c>
    </row>
    <row r="49" spans="1:38" x14ac:dyDescent="0.2">
      <c r="A49" s="369" t="str">
        <f>Day1summary!T23</f>
        <v>IN</v>
      </c>
      <c r="B49" s="369">
        <f>'Day 2 Cards'!V28</f>
        <v>43</v>
      </c>
      <c r="C49" s="369"/>
      <c r="D49" s="369">
        <f>'Day 2 Cards'!AA28</f>
        <v>47</v>
      </c>
      <c r="E49" s="369"/>
      <c r="F49" s="369">
        <f>'Day 2 Cards'!AF28</f>
        <v>46</v>
      </c>
      <c r="G49" s="369"/>
      <c r="H49" s="369">
        <f>'Day 2 Cards'!AL28</f>
        <v>49</v>
      </c>
      <c r="I49" s="369"/>
      <c r="J49" s="369">
        <f>'Day 2 Cards'!V59</f>
        <v>39</v>
      </c>
      <c r="K49" s="369"/>
      <c r="L49" s="369">
        <f>'Day 2 Cards'!AA59</f>
        <v>53</v>
      </c>
      <c r="M49" s="369"/>
      <c r="N49" s="369">
        <f>'Day 2 Cards'!AF59</f>
        <v>38</v>
      </c>
      <c r="O49" s="369"/>
      <c r="P49" s="369">
        <f>'Day 2 Cards'!AL59</f>
        <v>43</v>
      </c>
      <c r="Q49" s="369"/>
      <c r="R49" s="369">
        <f>'Day 2 Cards'!V90</f>
        <v>42</v>
      </c>
      <c r="S49" s="369"/>
      <c r="T49" s="369">
        <f>'Day 2 Cards'!AA90</f>
        <v>46</v>
      </c>
      <c r="U49" s="369"/>
      <c r="V49" s="369">
        <f>'Day 2 Cards'!AF90</f>
        <v>44</v>
      </c>
      <c r="W49" s="369"/>
      <c r="X49" s="369">
        <f>'Day 2 Cards'!AL90</f>
        <v>37</v>
      </c>
      <c r="Y49" s="369"/>
      <c r="Z49" s="369">
        <f>'Day 2 Cards'!V121</f>
        <v>45</v>
      </c>
      <c r="AA49" s="369"/>
      <c r="AB49" s="369">
        <f>'Day 2 Cards'!AA121</f>
        <v>46</v>
      </c>
      <c r="AC49" s="369"/>
      <c r="AD49" s="369">
        <f>'Day 2 Cards'!AF121</f>
        <v>43</v>
      </c>
      <c r="AE49" s="369"/>
      <c r="AF49" s="369">
        <f>'Day 2 Cards'!AL121</f>
        <v>41</v>
      </c>
    </row>
    <row r="50" spans="1:38" x14ac:dyDescent="0.2">
      <c r="A50" s="369" t="str">
        <f>Day1summary!T24</f>
        <v>OUT</v>
      </c>
      <c r="B50" s="369">
        <f>'Day 2 Cards'!V29</f>
        <v>54</v>
      </c>
      <c r="C50" s="369"/>
      <c r="D50" s="369">
        <f>'Day 2 Cards'!AA29</f>
        <v>41</v>
      </c>
      <c r="E50" s="369"/>
      <c r="F50" s="369">
        <f>'Day 2 Cards'!AF29</f>
        <v>43</v>
      </c>
      <c r="G50" s="369"/>
      <c r="H50" s="369">
        <f>'Day 2 Cards'!AL29</f>
        <v>44</v>
      </c>
      <c r="I50" s="369"/>
      <c r="J50" s="369">
        <f>'Day 2 Cards'!V60</f>
        <v>36</v>
      </c>
      <c r="K50" s="369"/>
      <c r="L50" s="369">
        <f>'Day 2 Cards'!AA60</f>
        <v>47</v>
      </c>
      <c r="M50" s="369"/>
      <c r="N50" s="369">
        <f>'Day 2 Cards'!AF60</f>
        <v>42</v>
      </c>
      <c r="O50" s="369"/>
      <c r="P50" s="369">
        <f>'Day 2 Cards'!AL60</f>
        <v>42</v>
      </c>
      <c r="Q50" s="369"/>
      <c r="R50" s="369">
        <f>'Day 2 Cards'!V91</f>
        <v>33</v>
      </c>
      <c r="S50" s="369"/>
      <c r="T50" s="369">
        <f>'Day 2 Cards'!AA91</f>
        <v>54</v>
      </c>
      <c r="U50" s="369"/>
      <c r="V50" s="369">
        <f>'Day 2 Cards'!AF91</f>
        <v>50</v>
      </c>
      <c r="W50" s="369"/>
      <c r="X50" s="369">
        <f>'Day 2 Cards'!AL91</f>
        <v>36</v>
      </c>
      <c r="Y50" s="369"/>
      <c r="Z50" s="369">
        <f>'Day 2 Cards'!V122</f>
        <v>44</v>
      </c>
      <c r="AA50" s="369"/>
      <c r="AB50" s="369">
        <f>'Day 2 Cards'!AA122</f>
        <v>49</v>
      </c>
      <c r="AC50" s="369"/>
      <c r="AD50" s="369">
        <f>'Day 2 Cards'!AF122</f>
        <v>36</v>
      </c>
      <c r="AE50" s="369"/>
      <c r="AF50" s="369">
        <f>'Day 2 Cards'!AL122</f>
        <v>37</v>
      </c>
      <c r="AL50" s="132" t="s">
        <v>8</v>
      </c>
    </row>
    <row r="51" spans="1:38" x14ac:dyDescent="0.2">
      <c r="A51" s="369" t="str">
        <f>Day1summary!T25</f>
        <v>TOT</v>
      </c>
      <c r="B51" s="369">
        <f>'Day 2 Cards'!V30</f>
        <v>97</v>
      </c>
      <c r="C51" s="369"/>
      <c r="D51" s="369">
        <f>'Day 2 Cards'!AA30</f>
        <v>88</v>
      </c>
      <c r="E51" s="369"/>
      <c r="F51" s="369">
        <f>'Day 2 Cards'!AF30</f>
        <v>89</v>
      </c>
      <c r="G51" s="369"/>
      <c r="H51" s="369">
        <f>'Day 2 Cards'!AL30</f>
        <v>93</v>
      </c>
      <c r="I51" s="369"/>
      <c r="J51" s="369">
        <f>'Day 2 Cards'!V61</f>
        <v>75</v>
      </c>
      <c r="K51" s="369"/>
      <c r="L51" s="369">
        <f>'Day 2 Cards'!AA61</f>
        <v>100</v>
      </c>
      <c r="M51" s="369"/>
      <c r="N51" s="369">
        <f>'Day 2 Cards'!AF61</f>
        <v>80</v>
      </c>
      <c r="O51" s="369"/>
      <c r="P51" s="369">
        <f>'Day 2 Cards'!AL61</f>
        <v>85</v>
      </c>
      <c r="Q51" s="369"/>
      <c r="R51" s="369">
        <f>'Day 2 Cards'!V92</f>
        <v>75</v>
      </c>
      <c r="S51" s="369"/>
      <c r="T51" s="369">
        <f>'Day 2 Cards'!AA92</f>
        <v>100</v>
      </c>
      <c r="U51" s="369"/>
      <c r="V51" s="369">
        <f>'Day 2 Cards'!AF92</f>
        <v>94</v>
      </c>
      <c r="W51" s="369"/>
      <c r="X51" s="369">
        <f>'Day 2 Cards'!AL92</f>
        <v>73</v>
      </c>
      <c r="Y51" s="369"/>
      <c r="Z51" s="369">
        <f>'Day 2 Cards'!V123</f>
        <v>89</v>
      </c>
      <c r="AA51" s="369"/>
      <c r="AB51" s="369">
        <f>'Day 2 Cards'!AA123</f>
        <v>95</v>
      </c>
      <c r="AC51" s="369"/>
      <c r="AD51" s="369">
        <f>'Day 2 Cards'!AF123</f>
        <v>79</v>
      </c>
      <c r="AE51" s="369"/>
      <c r="AF51" s="369">
        <f>'Day 2 Cards'!AL123</f>
        <v>78</v>
      </c>
    </row>
  </sheetData>
  <mergeCells count="4">
    <mergeCell ref="AM42:AN42"/>
    <mergeCell ref="AM40:AN40"/>
    <mergeCell ref="AM38:AN38"/>
    <mergeCell ref="AM36:AN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24C109724EB40ADD91B2357B7D358" ma:contentTypeVersion="9" ma:contentTypeDescription="Create a new document." ma:contentTypeScope="" ma:versionID="d7fc5ef4d87ea495fe5c8d5f740b8ef0">
  <xsd:schema xmlns:xsd="http://www.w3.org/2001/XMLSchema" xmlns:xs="http://www.w3.org/2001/XMLSchema" xmlns:p="http://schemas.microsoft.com/office/2006/metadata/properties" xmlns:ns2="4d7f0b7a-903e-4561-8529-e5204578f351" targetNamespace="http://schemas.microsoft.com/office/2006/metadata/properties" ma:root="true" ma:fieldsID="50f661f99bbfd267a58c4960152cfc50" ns2:_="">
    <xsd:import namespace="4d7f0b7a-903e-4561-8529-e5204578f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0b7a-903e-4561-8529-e5204578f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4d7f0b7a-903e-4561-8529-e5204578f351" xsi:nil="true"/>
  </documentManagement>
</p:properties>
</file>

<file path=customXml/itemProps1.xml><?xml version="1.0" encoding="utf-8"?>
<ds:datastoreItem xmlns:ds="http://schemas.openxmlformats.org/officeDocument/2006/customXml" ds:itemID="{88C861A9-32D8-47E2-B0AD-43E8594A809B}"/>
</file>

<file path=customXml/itemProps2.xml><?xml version="1.0" encoding="utf-8"?>
<ds:datastoreItem xmlns:ds="http://schemas.openxmlformats.org/officeDocument/2006/customXml" ds:itemID="{3C996F22-7FBE-4354-8A83-7BCD9751C7F6}"/>
</file>

<file path=customXml/itemProps3.xml><?xml version="1.0" encoding="utf-8"?>
<ds:datastoreItem xmlns:ds="http://schemas.openxmlformats.org/officeDocument/2006/customXml" ds:itemID="{334D5029-A9EB-4158-BAB9-B4E9CE231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INFO</vt:lpstr>
      <vt:lpstr>DAY 1 INPUT</vt:lpstr>
      <vt:lpstr>Day 1 Cards</vt:lpstr>
      <vt:lpstr>Day1summary</vt:lpstr>
      <vt:lpstr>DAY 2 INPUT</vt:lpstr>
      <vt:lpstr>Day 2 Cards</vt:lpstr>
      <vt:lpstr>Day2summary</vt:lpstr>
      <vt:lpstr>results</vt:lpstr>
      <vt:lpstr>Sheet1</vt:lpstr>
      <vt:lpstr>EngvIRECUP</vt:lpstr>
      <vt:lpstr>Handicap Review</vt:lpstr>
      <vt:lpstr>further analysis</vt:lpstr>
      <vt:lpstr>SatNetScrores</vt:lpstr>
      <vt:lpstr>TEAM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John Page</dc:creator>
  <cp:lastModifiedBy>Andrews Neil</cp:lastModifiedBy>
  <cp:lastPrinted>2016-10-03T11:43:14Z</cp:lastPrinted>
  <dcterms:created xsi:type="dcterms:W3CDTF">2013-05-02T11:32:22Z</dcterms:created>
  <dcterms:modified xsi:type="dcterms:W3CDTF">2016-10-17T07:55:53Z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256200</vt:r8>
  </property>
  <property fmtid="{D5CDD505-2E9C-101B-9397-08002B2CF9AE}" pid="3" name="ContentTypeId">
    <vt:lpwstr>0x01010055224C109724EB40ADD91B2357B7D358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