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ndercentral-my.sharepoint.com/personal/richard_mander_biz/Documents/Golf Society/Archive/"/>
    </mc:Choice>
  </mc:AlternateContent>
  <xr:revisionPtr revIDLastSave="8" documentId="11_F5FE7FC62A5394ED8674627D66D68DB39534B62E" xr6:coauthVersionLast="47" xr6:coauthVersionMax="47" xr10:uidLastSave="{C152F8EC-1A38-44DA-8FE8-DA6B82619B80}"/>
  <bookViews>
    <workbookView xWindow="-120" yWindow="-120" windowWidth="29040" windowHeight="15840" activeTab="8" xr2:uid="{00000000-000D-0000-FFFF-FFFF00000000}"/>
  </bookViews>
  <sheets>
    <sheet name="INFO" sheetId="21" r:id="rId1"/>
    <sheet name="DAY 1 INPUT" sheetId="8" r:id="rId2"/>
    <sheet name="Day1summary" sheetId="3" r:id="rId3"/>
    <sheet name="DAY 2 INPUT" sheetId="10" r:id="rId4"/>
    <sheet name="Day2summary" sheetId="5" r:id="rId5"/>
    <sheet name="Day 3 INPUT" sheetId="20" r:id="rId6"/>
    <sheet name="Day3summary" sheetId="22" r:id="rId7"/>
    <sheet name="RESULTS" sheetId="11" r:id="rId8"/>
    <sheet name="Election CUP" sheetId="17" r:id="rId9"/>
    <sheet name="Sheet1" sheetId="25" r:id="rId10"/>
    <sheet name="Day 1 Cards" sheetId="13" r:id="rId11"/>
    <sheet name="Day 2 Cards" sheetId="14" r:id="rId12"/>
    <sheet name="Day 3 Cards" sheetId="23" r:id="rId13"/>
    <sheet name="Day 3 cards TS" sheetId="24" r:id="rId14"/>
    <sheet name="Handicap Review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0" l="1"/>
  <c r="P41" i="11" l="1"/>
  <c r="O41" i="11"/>
  <c r="N41" i="11"/>
  <c r="M41" i="11"/>
  <c r="L41" i="11"/>
  <c r="K41" i="11"/>
  <c r="H41" i="11"/>
  <c r="G41" i="11"/>
  <c r="F41" i="11"/>
  <c r="E41" i="11"/>
  <c r="D41" i="11"/>
  <c r="C41" i="11"/>
  <c r="D50" i="24" l="1"/>
  <c r="C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2" i="24"/>
  <c r="C42" i="24"/>
  <c r="C40" i="24"/>
  <c r="B40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C23" i="24"/>
  <c r="B23" i="24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C40" i="23"/>
  <c r="B40" i="23"/>
  <c r="D33" i="23"/>
  <c r="D32" i="23"/>
  <c r="D31" i="23"/>
  <c r="D30" i="23"/>
  <c r="D29" i="23"/>
  <c r="D28" i="23"/>
  <c r="D27" i="23"/>
  <c r="D26" i="23"/>
  <c r="D25" i="23"/>
  <c r="C33" i="23"/>
  <c r="C32" i="23"/>
  <c r="C31" i="23"/>
  <c r="C30" i="23"/>
  <c r="C29" i="23"/>
  <c r="C28" i="23"/>
  <c r="C27" i="23"/>
  <c r="C26" i="23"/>
  <c r="C25" i="23"/>
  <c r="C23" i="23"/>
  <c r="B23" i="23"/>
  <c r="D89" i="14"/>
  <c r="D88" i="14"/>
  <c r="D87" i="14"/>
  <c r="D86" i="14"/>
  <c r="D85" i="14"/>
  <c r="D84" i="14"/>
  <c r="D83" i="14"/>
  <c r="D82" i="14"/>
  <c r="D81" i="14"/>
  <c r="C89" i="14"/>
  <c r="C88" i="14"/>
  <c r="C87" i="14"/>
  <c r="C86" i="14"/>
  <c r="C85" i="14"/>
  <c r="C84" i="14"/>
  <c r="C83" i="14"/>
  <c r="C82" i="14"/>
  <c r="C81" i="14"/>
  <c r="D79" i="14"/>
  <c r="D78" i="14"/>
  <c r="D77" i="14"/>
  <c r="D76" i="14"/>
  <c r="D75" i="14"/>
  <c r="D74" i="14"/>
  <c r="D73" i="14"/>
  <c r="D72" i="14"/>
  <c r="D71" i="14"/>
  <c r="C79" i="14"/>
  <c r="C78" i="14"/>
  <c r="C77" i="14"/>
  <c r="C76" i="14"/>
  <c r="C75" i="14"/>
  <c r="C74" i="14"/>
  <c r="C73" i="14"/>
  <c r="C72" i="14"/>
  <c r="C71" i="14"/>
  <c r="C80" i="14" s="1"/>
  <c r="C91" i="14" s="1"/>
  <c r="D58" i="14"/>
  <c r="D57" i="14"/>
  <c r="D56" i="14"/>
  <c r="D55" i="14"/>
  <c r="D54" i="14"/>
  <c r="D53" i="14"/>
  <c r="D52" i="14"/>
  <c r="D51" i="14"/>
  <c r="D50" i="14"/>
  <c r="C58" i="14"/>
  <c r="C57" i="14"/>
  <c r="C56" i="14"/>
  <c r="C55" i="14"/>
  <c r="C54" i="14"/>
  <c r="C53" i="14"/>
  <c r="C52" i="14"/>
  <c r="C51" i="14"/>
  <c r="C50" i="14"/>
  <c r="D48" i="14"/>
  <c r="D47" i="14"/>
  <c r="D46" i="14"/>
  <c r="D45" i="14"/>
  <c r="D44" i="14"/>
  <c r="D43" i="14"/>
  <c r="D42" i="14"/>
  <c r="D41" i="14"/>
  <c r="D40" i="14"/>
  <c r="C48" i="14"/>
  <c r="C47" i="14"/>
  <c r="C46" i="14"/>
  <c r="C45" i="14"/>
  <c r="C44" i="14"/>
  <c r="C43" i="14"/>
  <c r="C42" i="14"/>
  <c r="C41" i="14"/>
  <c r="C40" i="14"/>
  <c r="C69" i="14"/>
  <c r="B69" i="14"/>
  <c r="C38" i="14"/>
  <c r="B38" i="14"/>
  <c r="C49" i="14" l="1"/>
  <c r="C60" i="14" s="1"/>
  <c r="N15" i="21"/>
  <c r="N14" i="21"/>
  <c r="N13" i="21"/>
  <c r="N12" i="21"/>
  <c r="N11" i="21"/>
  <c r="N10" i="21"/>
  <c r="J10" i="21"/>
  <c r="J15" i="21"/>
  <c r="J14" i="21"/>
  <c r="J13" i="21"/>
  <c r="J12" i="21"/>
  <c r="J11" i="21"/>
  <c r="J16" i="21" l="1"/>
  <c r="K16" i="21" s="1"/>
  <c r="N16" i="21"/>
  <c r="M16" i="21" s="1"/>
  <c r="G26" i="21"/>
  <c r="F26" i="21"/>
  <c r="Q4" i="8"/>
  <c r="P4" i="8"/>
  <c r="O4" i="8"/>
  <c r="N4" i="8"/>
  <c r="M4" i="8"/>
  <c r="L4" i="8"/>
  <c r="K4" i="8"/>
  <c r="J4" i="8"/>
  <c r="I4" i="8"/>
  <c r="H4" i="8"/>
  <c r="G4" i="8"/>
  <c r="F4" i="8"/>
  <c r="M4" i="21"/>
  <c r="I26" i="21" s="1"/>
  <c r="K4" i="21"/>
  <c r="I3" i="22" s="1"/>
  <c r="I4" i="21"/>
  <c r="K3" i="22" s="1"/>
  <c r="G4" i="21"/>
  <c r="I28" i="21" s="1"/>
  <c r="E4" i="21"/>
  <c r="H26" i="21" s="1"/>
  <c r="C4" i="21"/>
  <c r="H28" i="21" s="1"/>
  <c r="E24" i="21"/>
  <c r="E26" i="21" s="1"/>
  <c r="D24" i="21"/>
  <c r="D27" i="21" s="1"/>
  <c r="E23" i="21"/>
  <c r="E28" i="21" s="1"/>
  <c r="D23" i="21"/>
  <c r="D26" i="21" s="1"/>
  <c r="E22" i="21"/>
  <c r="E27" i="21" s="1"/>
  <c r="D22" i="21"/>
  <c r="D28" i="21" s="1"/>
  <c r="G19" i="21"/>
  <c r="F19" i="21"/>
  <c r="Q5" i="8"/>
  <c r="P5" i="8"/>
  <c r="O5" i="8"/>
  <c r="N5" i="8"/>
  <c r="M5" i="8"/>
  <c r="L5" i="8"/>
  <c r="K5" i="8"/>
  <c r="J5" i="8"/>
  <c r="I5" i="8"/>
  <c r="H5" i="8"/>
  <c r="G5" i="8"/>
  <c r="F5" i="8"/>
  <c r="O3" i="22" l="1"/>
  <c r="G3" i="22"/>
  <c r="H27" i="21"/>
  <c r="H29" i="21" s="1"/>
  <c r="I27" i="21"/>
  <c r="I29" i="21" s="1"/>
  <c r="E3" i="22"/>
  <c r="M3" i="22"/>
  <c r="C25" i="10"/>
  <c r="C15" i="10"/>
  <c r="C90" i="14" l="1"/>
  <c r="C92" i="14" s="1"/>
  <c r="C59" i="14"/>
  <c r="C61" i="14" s="1"/>
  <c r="AA17" i="11"/>
  <c r="Z17" i="11"/>
  <c r="AG14" i="11"/>
  <c r="AG17" i="11" s="1"/>
  <c r="AF14" i="11"/>
  <c r="AF17" i="11" s="1"/>
  <c r="AE14" i="11"/>
  <c r="AE17" i="11" s="1"/>
  <c r="AD14" i="11"/>
  <c r="AD17" i="11" s="1"/>
  <c r="AC14" i="11"/>
  <c r="AC17" i="11" s="1"/>
  <c r="AB14" i="11"/>
  <c r="AB17" i="11" s="1"/>
  <c r="Y14" i="11"/>
  <c r="Y17" i="11" s="1"/>
  <c r="X14" i="11"/>
  <c r="X17" i="11" s="1"/>
  <c r="W14" i="11"/>
  <c r="W17" i="11" s="1"/>
  <c r="V14" i="11"/>
  <c r="V17" i="11" s="1"/>
  <c r="U14" i="11"/>
  <c r="U17" i="11" s="1"/>
  <c r="T14" i="11"/>
  <c r="T17" i="11" s="1"/>
  <c r="AF5" i="11"/>
  <c r="AE5" i="11"/>
  <c r="AD5" i="11"/>
  <c r="AC5" i="11"/>
  <c r="AB5" i="11"/>
  <c r="AA5" i="11"/>
  <c r="Z5" i="11"/>
  <c r="Y5" i="11"/>
  <c r="X5" i="11"/>
  <c r="W5" i="11"/>
  <c r="V5" i="11"/>
  <c r="U5" i="11"/>
  <c r="N37" i="24" l="1"/>
  <c r="M37" i="24"/>
  <c r="L37" i="24"/>
  <c r="K37" i="24"/>
  <c r="N20" i="24"/>
  <c r="AG28" i="24" s="1"/>
  <c r="M20" i="24"/>
  <c r="L20" i="24"/>
  <c r="K20" i="24"/>
  <c r="N3" i="24"/>
  <c r="M3" i="24"/>
  <c r="L3" i="24"/>
  <c r="K3" i="24"/>
  <c r="I50" i="24"/>
  <c r="H50" i="24"/>
  <c r="G50" i="24"/>
  <c r="F50" i="24"/>
  <c r="I49" i="24"/>
  <c r="H49" i="24"/>
  <c r="G49" i="24"/>
  <c r="F49" i="24"/>
  <c r="I48" i="24"/>
  <c r="H48" i="24"/>
  <c r="G48" i="24"/>
  <c r="F48" i="24"/>
  <c r="I47" i="24"/>
  <c r="H47" i="24"/>
  <c r="G47" i="24"/>
  <c r="F47" i="24"/>
  <c r="I46" i="24"/>
  <c r="H46" i="24"/>
  <c r="G46" i="24"/>
  <c r="F46" i="24"/>
  <c r="I45" i="24"/>
  <c r="H45" i="24"/>
  <c r="G45" i="24"/>
  <c r="F45" i="24"/>
  <c r="I44" i="24"/>
  <c r="H44" i="24"/>
  <c r="G44" i="24"/>
  <c r="F44" i="24"/>
  <c r="I43" i="24"/>
  <c r="H43" i="24"/>
  <c r="G43" i="24"/>
  <c r="F43" i="24"/>
  <c r="I42" i="24"/>
  <c r="H42" i="24"/>
  <c r="G42" i="24"/>
  <c r="F42" i="24"/>
  <c r="N36" i="24"/>
  <c r="M36" i="24"/>
  <c r="L36" i="24"/>
  <c r="K36" i="24"/>
  <c r="I33" i="24"/>
  <c r="H33" i="24"/>
  <c r="G33" i="24"/>
  <c r="F33" i="24"/>
  <c r="I32" i="24"/>
  <c r="H32" i="24"/>
  <c r="G32" i="24"/>
  <c r="F32" i="24"/>
  <c r="AH32" i="24"/>
  <c r="I31" i="24"/>
  <c r="H31" i="24"/>
  <c r="G31" i="24"/>
  <c r="F31" i="24"/>
  <c r="AG31" i="24"/>
  <c r="I30" i="24"/>
  <c r="H30" i="24"/>
  <c r="G30" i="24"/>
  <c r="F30" i="24"/>
  <c r="AH30" i="24"/>
  <c r="I29" i="24"/>
  <c r="H29" i="24"/>
  <c r="G29" i="24"/>
  <c r="F29" i="24"/>
  <c r="I28" i="24"/>
  <c r="H28" i="24"/>
  <c r="G28" i="24"/>
  <c r="F28" i="24"/>
  <c r="I27" i="24"/>
  <c r="H27" i="24"/>
  <c r="G27" i="24"/>
  <c r="F27" i="24"/>
  <c r="I26" i="24"/>
  <c r="H26" i="24"/>
  <c r="G26" i="24"/>
  <c r="F26" i="24"/>
  <c r="AG26" i="24"/>
  <c r="I25" i="24"/>
  <c r="H25" i="24"/>
  <c r="G25" i="24"/>
  <c r="F25" i="24"/>
  <c r="N19" i="24"/>
  <c r="BC24" i="24" s="1"/>
  <c r="M19" i="24"/>
  <c r="L19" i="24"/>
  <c r="K19" i="24"/>
  <c r="I16" i="24"/>
  <c r="H16" i="24"/>
  <c r="G16" i="24"/>
  <c r="F16" i="24"/>
  <c r="D16" i="24"/>
  <c r="C16" i="24"/>
  <c r="I15" i="24"/>
  <c r="H15" i="24"/>
  <c r="G15" i="24"/>
  <c r="F15" i="24"/>
  <c r="D15" i="24"/>
  <c r="C15" i="24"/>
  <c r="I14" i="24"/>
  <c r="H14" i="24"/>
  <c r="G14" i="24"/>
  <c r="F14" i="24"/>
  <c r="D14" i="24"/>
  <c r="C14" i="24"/>
  <c r="I13" i="24"/>
  <c r="H13" i="24"/>
  <c r="G13" i="24"/>
  <c r="F13" i="24"/>
  <c r="D13" i="24"/>
  <c r="AI13" i="24" s="1"/>
  <c r="C13" i="24"/>
  <c r="I12" i="24"/>
  <c r="H12" i="24"/>
  <c r="G12" i="24"/>
  <c r="F12" i="24"/>
  <c r="D12" i="24"/>
  <c r="AG12" i="24" s="1"/>
  <c r="C12" i="24"/>
  <c r="I11" i="24"/>
  <c r="H11" i="24"/>
  <c r="G11" i="24"/>
  <c r="F11" i="24"/>
  <c r="D11" i="24"/>
  <c r="C11" i="24"/>
  <c r="I10" i="24"/>
  <c r="H10" i="24"/>
  <c r="G10" i="24"/>
  <c r="F10" i="24"/>
  <c r="D10" i="24"/>
  <c r="C10" i="24"/>
  <c r="I9" i="24"/>
  <c r="H9" i="24"/>
  <c r="G9" i="24"/>
  <c r="F9" i="24"/>
  <c r="D9" i="24"/>
  <c r="C9" i="24"/>
  <c r="I8" i="24"/>
  <c r="H8" i="24"/>
  <c r="G8" i="24"/>
  <c r="F8" i="24"/>
  <c r="D8" i="24"/>
  <c r="C8" i="24"/>
  <c r="C6" i="24"/>
  <c r="B6" i="24"/>
  <c r="N2" i="24"/>
  <c r="M2" i="24"/>
  <c r="AX7" i="24" s="1"/>
  <c r="L2" i="24"/>
  <c r="K2" i="24"/>
  <c r="P5" i="22"/>
  <c r="O5" i="22"/>
  <c r="N5" i="22"/>
  <c r="M5" i="22"/>
  <c r="L5" i="22"/>
  <c r="K5" i="22"/>
  <c r="J5" i="22"/>
  <c r="I5" i="22"/>
  <c r="H5" i="22"/>
  <c r="G5" i="22"/>
  <c r="F5" i="22"/>
  <c r="E5" i="22"/>
  <c r="AG25" i="24" l="1"/>
  <c r="AN33" i="24"/>
  <c r="K43" i="24"/>
  <c r="K45" i="24"/>
  <c r="W42" i="24"/>
  <c r="AB46" i="24"/>
  <c r="AX48" i="24"/>
  <c r="K12" i="24"/>
  <c r="K16" i="24"/>
  <c r="K10" i="24"/>
  <c r="L8" i="24"/>
  <c r="BD33" i="24"/>
  <c r="BE33" i="24" s="1"/>
  <c r="W25" i="24"/>
  <c r="P45" i="24"/>
  <c r="Q12" i="24"/>
  <c r="V24" i="24"/>
  <c r="L49" i="24"/>
  <c r="H51" i="24"/>
  <c r="BD26" i="24"/>
  <c r="BE26" i="24" s="1"/>
  <c r="L46" i="24"/>
  <c r="N47" i="24"/>
  <c r="L48" i="24"/>
  <c r="BC9" i="24"/>
  <c r="L10" i="24"/>
  <c r="BC11" i="24"/>
  <c r="L16" i="24"/>
  <c r="AN24" i="24"/>
  <c r="M27" i="24"/>
  <c r="N50" i="24"/>
  <c r="K9" i="24"/>
  <c r="K15" i="24"/>
  <c r="F24" i="24"/>
  <c r="AA25" i="24"/>
  <c r="AB49" i="24"/>
  <c r="AA8" i="24"/>
  <c r="K11" i="24"/>
  <c r="K8" i="24"/>
  <c r="AG8" i="24"/>
  <c r="N10" i="24"/>
  <c r="BC13" i="24"/>
  <c r="AG14" i="24"/>
  <c r="AH16" i="24"/>
  <c r="N16" i="24"/>
  <c r="G24" i="24"/>
  <c r="V26" i="24"/>
  <c r="AN41" i="24"/>
  <c r="M48" i="24"/>
  <c r="AF7" i="24"/>
  <c r="R16" i="24"/>
  <c r="S15" i="24"/>
  <c r="S11" i="24"/>
  <c r="Q10" i="24"/>
  <c r="S9" i="24"/>
  <c r="Q8" i="24"/>
  <c r="S13" i="24"/>
  <c r="AN45" i="24"/>
  <c r="R44" i="24"/>
  <c r="P43" i="24"/>
  <c r="R42" i="24"/>
  <c r="BC7" i="24"/>
  <c r="M46" i="24"/>
  <c r="I7" i="24"/>
  <c r="M12" i="24"/>
  <c r="BC15" i="24"/>
  <c r="W15" i="24"/>
  <c r="K24" i="24"/>
  <c r="H34" i="24"/>
  <c r="BD28" i="24"/>
  <c r="BE28" i="24" s="1"/>
  <c r="K33" i="24"/>
  <c r="K41" i="24"/>
  <c r="AC16" i="24"/>
  <c r="AC14" i="24"/>
  <c r="AY13" i="24"/>
  <c r="AZ13" i="24" s="1"/>
  <c r="AX16" i="24"/>
  <c r="AC12" i="24"/>
  <c r="AY11" i="24"/>
  <c r="AZ11" i="24" s="1"/>
  <c r="AN7" i="24"/>
  <c r="K7" i="24"/>
  <c r="P7" i="24"/>
  <c r="F7" i="24"/>
  <c r="AO10" i="24"/>
  <c r="AP10" i="24" s="1"/>
  <c r="AI11" i="24"/>
  <c r="M14" i="24"/>
  <c r="P16" i="24"/>
  <c r="F41" i="24"/>
  <c r="AG10" i="24"/>
  <c r="N7" i="24"/>
  <c r="I17" i="24"/>
  <c r="AI9" i="24"/>
  <c r="K14" i="24"/>
  <c r="Q14" i="24"/>
  <c r="AI15" i="24"/>
  <c r="BD16" i="24"/>
  <c r="BE16" i="24" s="1"/>
  <c r="P24" i="24"/>
  <c r="R27" i="24"/>
  <c r="P41" i="24"/>
  <c r="M42" i="24"/>
  <c r="AN43" i="24"/>
  <c r="Q47" i="24"/>
  <c r="AO50" i="24"/>
  <c r="AP50" i="24" s="1"/>
  <c r="C17" i="24"/>
  <c r="H17" i="24"/>
  <c r="M9" i="24"/>
  <c r="M10" i="24"/>
  <c r="M11" i="24"/>
  <c r="L12" i="24"/>
  <c r="K13" i="24"/>
  <c r="AO14" i="24"/>
  <c r="AP14" i="24" s="1"/>
  <c r="N14" i="24"/>
  <c r="M15" i="24"/>
  <c r="L24" i="24"/>
  <c r="AS24" i="24"/>
  <c r="N31" i="24"/>
  <c r="G41" i="24"/>
  <c r="V41" i="24"/>
  <c r="N49" i="24"/>
  <c r="AO12" i="24"/>
  <c r="AP12" i="24" s="1"/>
  <c r="N12" i="24"/>
  <c r="M13" i="24"/>
  <c r="L14" i="24"/>
  <c r="F17" i="24"/>
  <c r="I34" i="24"/>
  <c r="L41" i="24"/>
  <c r="AS41" i="24"/>
  <c r="AS48" i="24"/>
  <c r="W27" i="24"/>
  <c r="V30" i="24"/>
  <c r="X42" i="24"/>
  <c r="AT42" i="24"/>
  <c r="AU42" i="24" s="1"/>
  <c r="AS43" i="24"/>
  <c r="W44" i="24"/>
  <c r="AC10" i="24"/>
  <c r="X27" i="24"/>
  <c r="AX27" i="24"/>
  <c r="W29" i="24"/>
  <c r="AS32" i="24"/>
  <c r="AX42" i="24"/>
  <c r="V43" i="24"/>
  <c r="AA44" i="24"/>
  <c r="W46" i="24"/>
  <c r="X47" i="24"/>
  <c r="W26" i="24"/>
  <c r="W28" i="24"/>
  <c r="AY9" i="24"/>
  <c r="AZ9" i="24" s="1"/>
  <c r="AC8" i="24"/>
  <c r="AY15" i="24"/>
  <c r="AZ15" i="24" s="1"/>
  <c r="X25" i="24"/>
  <c r="AS26" i="24"/>
  <c r="AS30" i="24"/>
  <c r="AT50" i="24"/>
  <c r="AU50" i="24" s="1"/>
  <c r="W43" i="24"/>
  <c r="X44" i="24"/>
  <c r="AT44" i="24"/>
  <c r="AU44" i="24" s="1"/>
  <c r="V45" i="24"/>
  <c r="AC47" i="24"/>
  <c r="AN28" i="24"/>
  <c r="R29" i="24"/>
  <c r="Q30" i="24"/>
  <c r="P28" i="24"/>
  <c r="P26" i="24"/>
  <c r="AN26" i="24"/>
  <c r="P31" i="24"/>
  <c r="Q32" i="24"/>
  <c r="R25" i="24"/>
  <c r="AS8" i="24"/>
  <c r="W9" i="24"/>
  <c r="AO9" i="24"/>
  <c r="AP9" i="24" s="1"/>
  <c r="AS10" i="24"/>
  <c r="W11" i="24"/>
  <c r="AO11" i="24"/>
  <c r="AP11" i="24" s="1"/>
  <c r="AS12" i="24"/>
  <c r="W13" i="24"/>
  <c r="AO13" i="24"/>
  <c r="AP13" i="24" s="1"/>
  <c r="AS14" i="24"/>
  <c r="AO15" i="24"/>
  <c r="AP15" i="24" s="1"/>
  <c r="W16" i="24"/>
  <c r="V16" i="24"/>
  <c r="AT15" i="24"/>
  <c r="AU15" i="24" s="1"/>
  <c r="V15" i="24"/>
  <c r="X14" i="24"/>
  <c r="AT13" i="24"/>
  <c r="AU13" i="24" s="1"/>
  <c r="V13" i="24"/>
  <c r="X12" i="24"/>
  <c r="AT11" i="24"/>
  <c r="AU11" i="24" s="1"/>
  <c r="V11" i="24"/>
  <c r="X10" i="24"/>
  <c r="AT9" i="24"/>
  <c r="AU9" i="24" s="1"/>
  <c r="V9" i="24"/>
  <c r="X8" i="24"/>
  <c r="AS15" i="24"/>
  <c r="W14" i="24"/>
  <c r="AS13" i="24"/>
  <c r="W12" i="24"/>
  <c r="AS11" i="24"/>
  <c r="W10" i="24"/>
  <c r="AS9" i="24"/>
  <c r="AS16" i="24"/>
  <c r="W8" i="24"/>
  <c r="X16" i="24"/>
  <c r="AT16" i="24"/>
  <c r="AU16" i="24" s="1"/>
  <c r="X15" i="24"/>
  <c r="AT14" i="24"/>
  <c r="AU14" i="24" s="1"/>
  <c r="V14" i="24"/>
  <c r="X13" i="24"/>
  <c r="AT12" i="24"/>
  <c r="AU12" i="24" s="1"/>
  <c r="V12" i="24"/>
  <c r="X11" i="24"/>
  <c r="AT10" i="24"/>
  <c r="AU10" i="24" s="1"/>
  <c r="V10" i="24"/>
  <c r="X9" i="24"/>
  <c r="AT8" i="24"/>
  <c r="AU8" i="24" s="1"/>
  <c r="V8" i="24"/>
  <c r="G17" i="24"/>
  <c r="Q9" i="24"/>
  <c r="P9" i="24"/>
  <c r="AA9" i="24"/>
  <c r="Q11" i="24"/>
  <c r="P11" i="24"/>
  <c r="AA11" i="24"/>
  <c r="Q13" i="24"/>
  <c r="P13" i="24"/>
  <c r="AA13" i="24"/>
  <c r="Q15" i="24"/>
  <c r="P15" i="24"/>
  <c r="AA15" i="24"/>
  <c r="AS7" i="24"/>
  <c r="V7" i="24"/>
  <c r="L7" i="24"/>
  <c r="G7" i="24"/>
  <c r="N9" i="24"/>
  <c r="N11" i="24"/>
  <c r="N13" i="24"/>
  <c r="N15" i="24"/>
  <c r="K26" i="24"/>
  <c r="M30" i="24"/>
  <c r="AY16" i="24"/>
  <c r="AZ16" i="24" s="1"/>
  <c r="AA16" i="24"/>
  <c r="M8" i="24"/>
  <c r="R8" i="24"/>
  <c r="AH8" i="24"/>
  <c r="AN8" i="24"/>
  <c r="AX8" i="24"/>
  <c r="AB9" i="24"/>
  <c r="AF9" i="24"/>
  <c r="BD9" i="24"/>
  <c r="BE9" i="24" s="1"/>
  <c r="R10" i="24"/>
  <c r="AH10" i="24"/>
  <c r="AN10" i="24"/>
  <c r="AX10" i="24"/>
  <c r="AB11" i="24"/>
  <c r="AF11" i="24"/>
  <c r="BD11" i="24"/>
  <c r="BE11" i="24" s="1"/>
  <c r="R12" i="24"/>
  <c r="AH12" i="24"/>
  <c r="AN12" i="24"/>
  <c r="AX12" i="24"/>
  <c r="AB13" i="24"/>
  <c r="AF13" i="24"/>
  <c r="BD13" i="24"/>
  <c r="BE13" i="24" s="1"/>
  <c r="R14" i="24"/>
  <c r="AH14" i="24"/>
  <c r="AN14" i="24"/>
  <c r="AX14" i="24"/>
  <c r="AB15" i="24"/>
  <c r="AF15" i="24"/>
  <c r="BD15" i="24"/>
  <c r="BE15" i="24" s="1"/>
  <c r="M16" i="24"/>
  <c r="AX24" i="24"/>
  <c r="AA24" i="24"/>
  <c r="M24" i="24"/>
  <c r="H24" i="24"/>
  <c r="K28" i="24"/>
  <c r="BD25" i="24"/>
  <c r="BE25" i="24" s="1"/>
  <c r="C34" i="24"/>
  <c r="BC16" i="24"/>
  <c r="AI16" i="24"/>
  <c r="N8" i="24"/>
  <c r="AO8" i="24"/>
  <c r="AP8" i="24" s="1"/>
  <c r="AY8" i="24"/>
  <c r="AZ8" i="24" s="1"/>
  <c r="AC9" i="24"/>
  <c r="S10" i="24"/>
  <c r="AI10" i="24"/>
  <c r="S12" i="24"/>
  <c r="AA14" i="24"/>
  <c r="AI14" i="24"/>
  <c r="AY14" i="24"/>
  <c r="AZ14" i="24" s="1"/>
  <c r="AY33" i="24"/>
  <c r="AZ33" i="24" s="1"/>
  <c r="AB33" i="24"/>
  <c r="AX33" i="24"/>
  <c r="AA33" i="24"/>
  <c r="AC32" i="24"/>
  <c r="AX31" i="24"/>
  <c r="AA31" i="24"/>
  <c r="AC30" i="24"/>
  <c r="AY32" i="24"/>
  <c r="AZ32" i="24" s="1"/>
  <c r="AB32" i="24"/>
  <c r="AY30" i="24"/>
  <c r="AZ30" i="24" s="1"/>
  <c r="AB30" i="24"/>
  <c r="AX32" i="24"/>
  <c r="AY31" i="24"/>
  <c r="AZ31" i="24" s="1"/>
  <c r="AX30" i="24"/>
  <c r="AY29" i="24"/>
  <c r="AZ29" i="24" s="1"/>
  <c r="AY28" i="24"/>
  <c r="AZ28" i="24" s="1"/>
  <c r="AB28" i="24"/>
  <c r="AY26" i="24"/>
  <c r="AZ26" i="24" s="1"/>
  <c r="AB26" i="24"/>
  <c r="AC33" i="24"/>
  <c r="AC31" i="24"/>
  <c r="AX29" i="24"/>
  <c r="AC29" i="24"/>
  <c r="AX28" i="24"/>
  <c r="AA28" i="24"/>
  <c r="AC27" i="24"/>
  <c r="AX26" i="24"/>
  <c r="AA26" i="24"/>
  <c r="AC25" i="24"/>
  <c r="AA32" i="24"/>
  <c r="AB31" i="24"/>
  <c r="AA30" i="24"/>
  <c r="AB29" i="24"/>
  <c r="AY27" i="24"/>
  <c r="AZ27" i="24" s="1"/>
  <c r="AB27" i="24"/>
  <c r="AY25" i="24"/>
  <c r="AZ25" i="24" s="1"/>
  <c r="AB25" i="24"/>
  <c r="M25" i="24"/>
  <c r="AT25" i="24"/>
  <c r="AU25" i="24" s="1"/>
  <c r="AC26" i="24"/>
  <c r="AC28" i="24"/>
  <c r="AA29" i="24"/>
  <c r="L30" i="24"/>
  <c r="S8" i="24"/>
  <c r="AI8" i="24"/>
  <c r="BC8" i="24"/>
  <c r="L9" i="24"/>
  <c r="AG9" i="24"/>
  <c r="AA10" i="24"/>
  <c r="AY10" i="24"/>
  <c r="AZ10" i="24" s="1"/>
  <c r="BC10" i="24"/>
  <c r="L11" i="24"/>
  <c r="AC11" i="24"/>
  <c r="AG11" i="24"/>
  <c r="AA12" i="24"/>
  <c r="AI12" i="24"/>
  <c r="AY12" i="24"/>
  <c r="AZ12" i="24" s="1"/>
  <c r="BC12" i="24"/>
  <c r="L13" i="24"/>
  <c r="AC13" i="24"/>
  <c r="AG13" i="24"/>
  <c r="S14" i="24"/>
  <c r="BC14" i="24"/>
  <c r="L15" i="24"/>
  <c r="AC15" i="24"/>
  <c r="AG15" i="24"/>
  <c r="AF16" i="24"/>
  <c r="AO16" i="24"/>
  <c r="AP16" i="24" s="1"/>
  <c r="S16" i="24"/>
  <c r="H7" i="24"/>
  <c r="M7" i="24"/>
  <c r="AA7" i="24"/>
  <c r="P8" i="24"/>
  <c r="AB8" i="24"/>
  <c r="AF8" i="24"/>
  <c r="BD8" i="24"/>
  <c r="BE8" i="24" s="1"/>
  <c r="R9" i="24"/>
  <c r="AH9" i="24"/>
  <c r="AN9" i="24"/>
  <c r="AX9" i="24"/>
  <c r="P10" i="24"/>
  <c r="AB10" i="24"/>
  <c r="AF10" i="24"/>
  <c r="BD10" i="24"/>
  <c r="BE10" i="24" s="1"/>
  <c r="R11" i="24"/>
  <c r="AH11" i="24"/>
  <c r="AN11" i="24"/>
  <c r="AX11" i="24"/>
  <c r="P12" i="24"/>
  <c r="AB12" i="24"/>
  <c r="AF12" i="24"/>
  <c r="BD12" i="24"/>
  <c r="BE12" i="24" s="1"/>
  <c r="R13" i="24"/>
  <c r="AH13" i="24"/>
  <c r="AN13" i="24"/>
  <c r="AX13" i="24"/>
  <c r="P14" i="24"/>
  <c r="AB14" i="24"/>
  <c r="AF14" i="24"/>
  <c r="BD14" i="24"/>
  <c r="BE14" i="24" s="1"/>
  <c r="R15" i="24"/>
  <c r="AH15" i="24"/>
  <c r="AN15" i="24"/>
  <c r="AX15" i="24"/>
  <c r="Q16" i="24"/>
  <c r="AB16" i="24"/>
  <c r="AG16" i="24"/>
  <c r="AN16" i="24"/>
  <c r="AX25" i="24"/>
  <c r="AA27" i="24"/>
  <c r="AT27" i="24"/>
  <c r="AU27" i="24" s="1"/>
  <c r="M29" i="24"/>
  <c r="L32" i="24"/>
  <c r="M32" i="24"/>
  <c r="BC33" i="24"/>
  <c r="AF33" i="24"/>
  <c r="BD32" i="24"/>
  <c r="BE32" i="24" s="1"/>
  <c r="AG32" i="24"/>
  <c r="BD30" i="24"/>
  <c r="BE30" i="24" s="1"/>
  <c r="AG30" i="24"/>
  <c r="AH33" i="24"/>
  <c r="BC32" i="24"/>
  <c r="AF32" i="24"/>
  <c r="AH31" i="24"/>
  <c r="BC30" i="24"/>
  <c r="AF30" i="24"/>
  <c r="N25" i="24"/>
  <c r="AF25" i="24"/>
  <c r="BC25" i="24"/>
  <c r="L26" i="24"/>
  <c r="Q26" i="24"/>
  <c r="AH26" i="24"/>
  <c r="AO26" i="24"/>
  <c r="AP26" i="24" s="1"/>
  <c r="N27" i="24"/>
  <c r="AF27" i="24"/>
  <c r="BC27" i="24"/>
  <c r="L28" i="24"/>
  <c r="Q28" i="24"/>
  <c r="V28" i="24"/>
  <c r="AH28" i="24"/>
  <c r="AO28" i="24"/>
  <c r="AP28" i="24" s="1"/>
  <c r="AS28" i="24"/>
  <c r="N29" i="24"/>
  <c r="X29" i="24"/>
  <c r="AF29" i="24"/>
  <c r="BC29" i="24"/>
  <c r="R30" i="24"/>
  <c r="AT30" i="24"/>
  <c r="AU30" i="24" s="1"/>
  <c r="BC31" i="24"/>
  <c r="R32" i="24"/>
  <c r="AT32" i="24"/>
  <c r="AU32" i="24" s="1"/>
  <c r="K47" i="24"/>
  <c r="R33" i="24"/>
  <c r="AN32" i="24"/>
  <c r="P32" i="24"/>
  <c r="R31" i="24"/>
  <c r="AN30" i="24"/>
  <c r="P30" i="24"/>
  <c r="AO33" i="24"/>
  <c r="AP33" i="24" s="1"/>
  <c r="AQ33" i="24" s="1"/>
  <c r="AR33" i="24" s="1"/>
  <c r="Q33" i="24"/>
  <c r="AO31" i="24"/>
  <c r="AP31" i="24" s="1"/>
  <c r="Q31" i="24"/>
  <c r="F34" i="24"/>
  <c r="K25" i="24"/>
  <c r="P25" i="24"/>
  <c r="AN25" i="24"/>
  <c r="M26" i="24"/>
  <c r="R26" i="24"/>
  <c r="AT26" i="24"/>
  <c r="AU26" i="24" s="1"/>
  <c r="K27" i="24"/>
  <c r="P27" i="24"/>
  <c r="AG27" i="24"/>
  <c r="AN27" i="24"/>
  <c r="BD27" i="24"/>
  <c r="BE27" i="24" s="1"/>
  <c r="M28" i="24"/>
  <c r="R28" i="24"/>
  <c r="AT28" i="24"/>
  <c r="AU28" i="24" s="1"/>
  <c r="K29" i="24"/>
  <c r="P29" i="24"/>
  <c r="AG29" i="24"/>
  <c r="AN29" i="24"/>
  <c r="BD29" i="24"/>
  <c r="BE29" i="24" s="1"/>
  <c r="AO30" i="24"/>
  <c r="AP30" i="24" s="1"/>
  <c r="K31" i="24"/>
  <c r="AN31" i="24"/>
  <c r="BD31" i="24"/>
  <c r="BE31" i="24" s="1"/>
  <c r="V32" i="24"/>
  <c r="AO32" i="24"/>
  <c r="AP32" i="24" s="1"/>
  <c r="AG45" i="24"/>
  <c r="X33" i="24"/>
  <c r="AT33" i="24"/>
  <c r="AU33" i="24" s="1"/>
  <c r="W33" i="24"/>
  <c r="AT31" i="24"/>
  <c r="AU31" i="24" s="1"/>
  <c r="W31" i="24"/>
  <c r="AS33" i="24"/>
  <c r="V33" i="24"/>
  <c r="X32" i="24"/>
  <c r="AS31" i="24"/>
  <c r="V31" i="24"/>
  <c r="X30" i="24"/>
  <c r="AS29" i="24"/>
  <c r="I24" i="24"/>
  <c r="N24" i="24"/>
  <c r="AF24" i="24"/>
  <c r="G34" i="24"/>
  <c r="L25" i="24"/>
  <c r="Q25" i="24"/>
  <c r="V25" i="24"/>
  <c r="AH25" i="24"/>
  <c r="AO25" i="24"/>
  <c r="AP25" i="24" s="1"/>
  <c r="AS25" i="24"/>
  <c r="N26" i="24"/>
  <c r="X26" i="24"/>
  <c r="AF26" i="24"/>
  <c r="BC26" i="24"/>
  <c r="L27" i="24"/>
  <c r="Q27" i="24"/>
  <c r="V27" i="24"/>
  <c r="AH27" i="24"/>
  <c r="AO27" i="24"/>
  <c r="AP27" i="24" s="1"/>
  <c r="AS27" i="24"/>
  <c r="N28" i="24"/>
  <c r="X28" i="24"/>
  <c r="AF28" i="24"/>
  <c r="BC28" i="24"/>
  <c r="L29" i="24"/>
  <c r="Q29" i="24"/>
  <c r="V29" i="24"/>
  <c r="AH29" i="24"/>
  <c r="AO29" i="24"/>
  <c r="AP29" i="24" s="1"/>
  <c r="AT29" i="24"/>
  <c r="AU29" i="24" s="1"/>
  <c r="W30" i="24"/>
  <c r="X31" i="24"/>
  <c r="AF31" i="24"/>
  <c r="W32" i="24"/>
  <c r="P33" i="24"/>
  <c r="AG33" i="24"/>
  <c r="BD50" i="24"/>
  <c r="BE50" i="24" s="1"/>
  <c r="AG50" i="24"/>
  <c r="BC50" i="24"/>
  <c r="AH50" i="24"/>
  <c r="BD49" i="24"/>
  <c r="BE49" i="24" s="1"/>
  <c r="BD48" i="24"/>
  <c r="BE48" i="24" s="1"/>
  <c r="AG48" i="24"/>
  <c r="BD46" i="24"/>
  <c r="BE46" i="24" s="1"/>
  <c r="AG46" i="24"/>
  <c r="AG49" i="24"/>
  <c r="BC49" i="24"/>
  <c r="AH49" i="24"/>
  <c r="AG47" i="24"/>
  <c r="AF46" i="24"/>
  <c r="BC45" i="24"/>
  <c r="AF45" i="24"/>
  <c r="AH44" i="24"/>
  <c r="BC43" i="24"/>
  <c r="AF43" i="24"/>
  <c r="AH42" i="24"/>
  <c r="AF50" i="24"/>
  <c r="AF49" i="24"/>
  <c r="AH48" i="24"/>
  <c r="BD47" i="24"/>
  <c r="BE47" i="24" s="1"/>
  <c r="AF47" i="24"/>
  <c r="BC46" i="24"/>
  <c r="BD44" i="24"/>
  <c r="BE44" i="24" s="1"/>
  <c r="AG44" i="24"/>
  <c r="BD42" i="24"/>
  <c r="BE42" i="24" s="1"/>
  <c r="AG42" i="24"/>
  <c r="AF48" i="24"/>
  <c r="BC47" i="24"/>
  <c r="AH45" i="24"/>
  <c r="BC44" i="24"/>
  <c r="AF44" i="24"/>
  <c r="AH43" i="24"/>
  <c r="BC42" i="24"/>
  <c r="AF42" i="24"/>
  <c r="BC48" i="24"/>
  <c r="BD43" i="24"/>
  <c r="BE43" i="24" s="1"/>
  <c r="AH47" i="24"/>
  <c r="AH46" i="24"/>
  <c r="BD45" i="24"/>
  <c r="BE45" i="24" s="1"/>
  <c r="AG43" i="24"/>
  <c r="N30" i="24"/>
  <c r="L31" i="24"/>
  <c r="N32" i="24"/>
  <c r="L33" i="24"/>
  <c r="AX41" i="24"/>
  <c r="AA41" i="24"/>
  <c r="M41" i="24"/>
  <c r="H41" i="24"/>
  <c r="M44" i="24"/>
  <c r="AX44" i="24"/>
  <c r="K30" i="24"/>
  <c r="M31" i="24"/>
  <c r="K32" i="24"/>
  <c r="M33" i="24"/>
  <c r="BC41" i="24"/>
  <c r="AF41" i="24"/>
  <c r="N41" i="24"/>
  <c r="I41" i="24"/>
  <c r="C51" i="24"/>
  <c r="Q46" i="24"/>
  <c r="N33" i="24"/>
  <c r="AC50" i="24"/>
  <c r="AX49" i="24"/>
  <c r="AB50" i="24"/>
  <c r="AY49" i="24"/>
  <c r="AZ49" i="24" s="1"/>
  <c r="AA49" i="24"/>
  <c r="AC48" i="24"/>
  <c r="AX47" i="24"/>
  <c r="AA47" i="24"/>
  <c r="AC46" i="24"/>
  <c r="AY50" i="24"/>
  <c r="AZ50" i="24" s="1"/>
  <c r="AC49" i="24"/>
  <c r="AX50" i="24"/>
  <c r="AB47" i="24"/>
  <c r="AY46" i="24"/>
  <c r="AZ46" i="24" s="1"/>
  <c r="AA46" i="24"/>
  <c r="AY45" i="24"/>
  <c r="AZ45" i="24" s="1"/>
  <c r="AB45" i="24"/>
  <c r="AY43" i="24"/>
  <c r="AZ43" i="24" s="1"/>
  <c r="AB43" i="24"/>
  <c r="AB48" i="24"/>
  <c r="AY47" i="24"/>
  <c r="AZ47" i="24" s="1"/>
  <c r="AX46" i="24"/>
  <c r="AX45" i="24"/>
  <c r="AA45" i="24"/>
  <c r="AC44" i="24"/>
  <c r="AX43" i="24"/>
  <c r="AA43" i="24"/>
  <c r="AC42" i="24"/>
  <c r="AY48" i="24"/>
  <c r="AZ48" i="24" s="1"/>
  <c r="BA48" i="24" s="1"/>
  <c r="BB48" i="24" s="1"/>
  <c r="AA48" i="24"/>
  <c r="AY44" i="24"/>
  <c r="AZ44" i="24" s="1"/>
  <c r="AB44" i="24"/>
  <c r="AY42" i="24"/>
  <c r="AZ42" i="24" s="1"/>
  <c r="AB42" i="24"/>
  <c r="AA42" i="24"/>
  <c r="AC43" i="24"/>
  <c r="AC45" i="24"/>
  <c r="N46" i="24"/>
  <c r="AA50" i="24"/>
  <c r="I51" i="24"/>
  <c r="N42" i="24"/>
  <c r="L43" i="24"/>
  <c r="Q43" i="24"/>
  <c r="AO43" i="24"/>
  <c r="AP43" i="24" s="1"/>
  <c r="N44" i="24"/>
  <c r="L45" i="24"/>
  <c r="Q45" i="24"/>
  <c r="AO45" i="24"/>
  <c r="AP45" i="24" s="1"/>
  <c r="AS45" i="24"/>
  <c r="R46" i="24"/>
  <c r="X46" i="24"/>
  <c r="L47" i="24"/>
  <c r="N48" i="24"/>
  <c r="V48" i="24"/>
  <c r="AO48" i="24"/>
  <c r="AP48" i="24" s="1"/>
  <c r="AT48" i="24"/>
  <c r="AU48" i="24" s="1"/>
  <c r="V49" i="24"/>
  <c r="AO49" i="24"/>
  <c r="AP49" i="24" s="1"/>
  <c r="M50" i="24"/>
  <c r="R50" i="24"/>
  <c r="AN50" i="24"/>
  <c r="P50" i="24"/>
  <c r="Q50" i="24"/>
  <c r="R49" i="24"/>
  <c r="AN48" i="24"/>
  <c r="P48" i="24"/>
  <c r="R47" i="24"/>
  <c r="AN46" i="24"/>
  <c r="P46" i="24"/>
  <c r="AN49" i="24"/>
  <c r="P49" i="24"/>
  <c r="F51" i="24"/>
  <c r="K42" i="24"/>
  <c r="P42" i="24"/>
  <c r="AN42" i="24"/>
  <c r="M43" i="24"/>
  <c r="R43" i="24"/>
  <c r="AT43" i="24"/>
  <c r="AU43" i="24" s="1"/>
  <c r="K44" i="24"/>
  <c r="P44" i="24"/>
  <c r="AN44" i="24"/>
  <c r="M45" i="24"/>
  <c r="R45" i="24"/>
  <c r="W45" i="24"/>
  <c r="AT45" i="24"/>
  <c r="AU45" i="24" s="1"/>
  <c r="AS46" i="24"/>
  <c r="AN47" i="24"/>
  <c r="AS47" i="24"/>
  <c r="Q48" i="24"/>
  <c r="W48" i="24"/>
  <c r="X49" i="24"/>
  <c r="V50" i="24"/>
  <c r="W50" i="24"/>
  <c r="AT49" i="24"/>
  <c r="AU49" i="24" s="1"/>
  <c r="W49" i="24"/>
  <c r="AT47" i="24"/>
  <c r="AU47" i="24" s="1"/>
  <c r="W47" i="24"/>
  <c r="AS50" i="24"/>
  <c r="G51" i="24"/>
  <c r="L42" i="24"/>
  <c r="Q42" i="24"/>
  <c r="V42" i="24"/>
  <c r="AO42" i="24"/>
  <c r="AP42" i="24" s="1"/>
  <c r="AS42" i="24"/>
  <c r="N43" i="24"/>
  <c r="X43" i="24"/>
  <c r="L44" i="24"/>
  <c r="Q44" i="24"/>
  <c r="V44" i="24"/>
  <c r="AO44" i="24"/>
  <c r="AP44" i="24" s="1"/>
  <c r="AS44" i="24"/>
  <c r="N45" i="24"/>
  <c r="X45" i="24"/>
  <c r="V46" i="24"/>
  <c r="AO46" i="24"/>
  <c r="AP46" i="24" s="1"/>
  <c r="AT46" i="24"/>
  <c r="AU46" i="24" s="1"/>
  <c r="P47" i="24"/>
  <c r="V47" i="24"/>
  <c r="AO47" i="24"/>
  <c r="AP47" i="24" s="1"/>
  <c r="R48" i="24"/>
  <c r="X48" i="24"/>
  <c r="Q49" i="24"/>
  <c r="AS49" i="24"/>
  <c r="L50" i="24"/>
  <c r="X50" i="24"/>
  <c r="K49" i="24"/>
  <c r="K46" i="24"/>
  <c r="M47" i="24"/>
  <c r="K48" i="24"/>
  <c r="M49" i="24"/>
  <c r="K50" i="24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D8" i="22"/>
  <c r="C8" i="22"/>
  <c r="B8" i="22"/>
  <c r="D7" i="22"/>
  <c r="C7" i="22"/>
  <c r="B7" i="22"/>
  <c r="D6" i="22"/>
  <c r="C6" i="22"/>
  <c r="B6" i="22"/>
  <c r="D5" i="22"/>
  <c r="C5" i="22"/>
  <c r="B5" i="22"/>
  <c r="D4" i="22"/>
  <c r="C4" i="22"/>
  <c r="B4" i="22"/>
  <c r="C3" i="22"/>
  <c r="B3" i="22"/>
  <c r="I50" i="23"/>
  <c r="H50" i="23"/>
  <c r="G50" i="23"/>
  <c r="F50" i="23"/>
  <c r="I49" i="23"/>
  <c r="H49" i="23"/>
  <c r="G49" i="23"/>
  <c r="F49" i="23"/>
  <c r="I48" i="23"/>
  <c r="H48" i="23"/>
  <c r="G48" i="23"/>
  <c r="F48" i="23"/>
  <c r="I47" i="23"/>
  <c r="H47" i="23"/>
  <c r="G47" i="23"/>
  <c r="F47" i="23"/>
  <c r="I46" i="23"/>
  <c r="H46" i="23"/>
  <c r="G46" i="23"/>
  <c r="F46" i="23"/>
  <c r="I45" i="23"/>
  <c r="H45" i="23"/>
  <c r="G45" i="23"/>
  <c r="F45" i="23"/>
  <c r="I44" i="23"/>
  <c r="H44" i="23"/>
  <c r="G44" i="23"/>
  <c r="F44" i="23"/>
  <c r="I43" i="23"/>
  <c r="H43" i="23"/>
  <c r="G43" i="23"/>
  <c r="F43" i="23"/>
  <c r="I42" i="23"/>
  <c r="H42" i="23"/>
  <c r="G42" i="23"/>
  <c r="G51" i="23" s="1"/>
  <c r="F42" i="23"/>
  <c r="I33" i="23"/>
  <c r="H33" i="23"/>
  <c r="G33" i="23"/>
  <c r="F33" i="23"/>
  <c r="I32" i="23"/>
  <c r="H32" i="23"/>
  <c r="G32" i="23"/>
  <c r="F32" i="23"/>
  <c r="I31" i="23"/>
  <c r="H31" i="23"/>
  <c r="G31" i="23"/>
  <c r="F31" i="23"/>
  <c r="I30" i="23"/>
  <c r="H30" i="23"/>
  <c r="G30" i="23"/>
  <c r="L30" i="23" s="1"/>
  <c r="F30" i="23"/>
  <c r="I29" i="23"/>
  <c r="H29" i="23"/>
  <c r="G29" i="23"/>
  <c r="F29" i="23"/>
  <c r="I28" i="23"/>
  <c r="H28" i="23"/>
  <c r="G28" i="23"/>
  <c r="F28" i="23"/>
  <c r="I27" i="23"/>
  <c r="H27" i="23"/>
  <c r="G27" i="23"/>
  <c r="F27" i="23"/>
  <c r="I26" i="23"/>
  <c r="H26" i="23"/>
  <c r="G26" i="23"/>
  <c r="F26" i="23"/>
  <c r="I25" i="23"/>
  <c r="H25" i="23"/>
  <c r="G25" i="23"/>
  <c r="F25" i="23"/>
  <c r="I16" i="23"/>
  <c r="H16" i="23"/>
  <c r="G16" i="23"/>
  <c r="F16" i="23"/>
  <c r="I15" i="23"/>
  <c r="H15" i="23"/>
  <c r="G15" i="23"/>
  <c r="F15" i="23"/>
  <c r="I14" i="23"/>
  <c r="H14" i="23"/>
  <c r="G14" i="23"/>
  <c r="F14" i="23"/>
  <c r="I13" i="23"/>
  <c r="H13" i="23"/>
  <c r="G13" i="23"/>
  <c r="F13" i="23"/>
  <c r="I12" i="23"/>
  <c r="H12" i="23"/>
  <c r="G12" i="23"/>
  <c r="F12" i="23"/>
  <c r="I11" i="23"/>
  <c r="H11" i="23"/>
  <c r="G11" i="23"/>
  <c r="F11" i="23"/>
  <c r="I10" i="23"/>
  <c r="H10" i="23"/>
  <c r="G10" i="23"/>
  <c r="F10" i="23"/>
  <c r="I9" i="23"/>
  <c r="H9" i="23"/>
  <c r="G9" i="23"/>
  <c r="F9" i="23"/>
  <c r="I8" i="23"/>
  <c r="H8" i="23"/>
  <c r="G8" i="23"/>
  <c r="F8" i="23"/>
  <c r="P194" i="17"/>
  <c r="L191" i="17"/>
  <c r="L190" i="17"/>
  <c r="I168" i="17"/>
  <c r="G168" i="17"/>
  <c r="W151" i="17"/>
  <c r="U151" i="17"/>
  <c r="I151" i="17"/>
  <c r="G151" i="17"/>
  <c r="H148" i="17"/>
  <c r="V148" i="17" s="1"/>
  <c r="H165" i="17" s="1"/>
  <c r="H147" i="17"/>
  <c r="V147" i="17" s="1"/>
  <c r="H164" i="17" s="1"/>
  <c r="H146" i="17"/>
  <c r="V146" i="17" s="1"/>
  <c r="H163" i="17" s="1"/>
  <c r="H145" i="17"/>
  <c r="V145" i="17" s="1"/>
  <c r="H162" i="17" s="1"/>
  <c r="H144" i="17"/>
  <c r="V144" i="17" s="1"/>
  <c r="H161" i="17" s="1"/>
  <c r="H143" i="17"/>
  <c r="V143" i="17" s="1"/>
  <c r="H160" i="17" s="1"/>
  <c r="H142" i="17"/>
  <c r="V142" i="17" s="1"/>
  <c r="H159" i="17" s="1"/>
  <c r="H141" i="17"/>
  <c r="V141" i="17" s="1"/>
  <c r="H158" i="17" s="1"/>
  <c r="H140" i="17"/>
  <c r="V140" i="17" s="1"/>
  <c r="H157" i="17" s="1"/>
  <c r="U129" i="17"/>
  <c r="S129" i="17"/>
  <c r="I129" i="17"/>
  <c r="G129" i="17"/>
  <c r="U104" i="17"/>
  <c r="S104" i="17"/>
  <c r="I104" i="17"/>
  <c r="G104" i="17"/>
  <c r="U79" i="17"/>
  <c r="S79" i="17"/>
  <c r="I79" i="17"/>
  <c r="G79" i="17"/>
  <c r="I49" i="17"/>
  <c r="G49" i="17"/>
  <c r="W24" i="17"/>
  <c r="U24" i="17"/>
  <c r="I24" i="17"/>
  <c r="G24" i="17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C7" i="14"/>
  <c r="B7" i="14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C6" i="23"/>
  <c r="B6" i="23"/>
  <c r="N37" i="23"/>
  <c r="N36" i="23"/>
  <c r="M36" i="23"/>
  <c r="L36" i="23"/>
  <c r="AU41" i="23" s="1"/>
  <c r="K36" i="23"/>
  <c r="N19" i="23"/>
  <c r="M19" i="23"/>
  <c r="L19" i="23"/>
  <c r="K19" i="23"/>
  <c r="L3" i="23"/>
  <c r="K3" i="23"/>
  <c r="N2" i="23"/>
  <c r="BE7" i="23" s="1"/>
  <c r="M2" i="23"/>
  <c r="L2" i="23"/>
  <c r="K2" i="23"/>
  <c r="AV10" i="24" l="1"/>
  <c r="AW10" i="24" s="1"/>
  <c r="AV14" i="24"/>
  <c r="AW14" i="24" s="1"/>
  <c r="I34" i="23"/>
  <c r="I17" i="23"/>
  <c r="I51" i="23"/>
  <c r="N10" i="23"/>
  <c r="L28" i="23"/>
  <c r="K27" i="23"/>
  <c r="BF33" i="24"/>
  <c r="BG33" i="24" s="1"/>
  <c r="AJ30" i="24"/>
  <c r="AK30" i="24" s="1"/>
  <c r="AQ43" i="24"/>
  <c r="AR43" i="24" s="1"/>
  <c r="AV16" i="24"/>
  <c r="AW16" i="24" s="1"/>
  <c r="L15" i="23"/>
  <c r="L32" i="23"/>
  <c r="M8" i="23"/>
  <c r="M33" i="23"/>
  <c r="C34" i="23"/>
  <c r="N13" i="23"/>
  <c r="N33" i="23"/>
  <c r="N50" i="23"/>
  <c r="N12" i="23"/>
  <c r="N49" i="23"/>
  <c r="AJ28" i="24"/>
  <c r="AK28" i="24" s="1"/>
  <c r="K7" i="23"/>
  <c r="AN7" i="23"/>
  <c r="AZ41" i="23"/>
  <c r="AG44" i="23"/>
  <c r="N31" i="23"/>
  <c r="L11" i="23"/>
  <c r="L16" i="23"/>
  <c r="K28" i="23"/>
  <c r="L8" i="23"/>
  <c r="L10" i="23"/>
  <c r="L12" i="23"/>
  <c r="L14" i="23"/>
  <c r="N27" i="23"/>
  <c r="N29" i="23"/>
  <c r="M10" i="23"/>
  <c r="M12" i="23"/>
  <c r="M14" i="23"/>
  <c r="M16" i="23"/>
  <c r="AQ8" i="24"/>
  <c r="AR8" i="24" s="1"/>
  <c r="BF13" i="24"/>
  <c r="BG13" i="24" s="1"/>
  <c r="BA16" i="24"/>
  <c r="BB16" i="24" s="1"/>
  <c r="AQ16" i="24"/>
  <c r="AR16" i="24" s="1"/>
  <c r="AQ12" i="24"/>
  <c r="AR12" i="24" s="1"/>
  <c r="BA42" i="24"/>
  <c r="BB42" i="24" s="1"/>
  <c r="AQ14" i="24"/>
  <c r="AR14" i="24" s="1"/>
  <c r="BF45" i="24"/>
  <c r="BG45" i="24" s="1"/>
  <c r="BF44" i="24"/>
  <c r="BG44" i="24" s="1"/>
  <c r="Y30" i="24"/>
  <c r="Z30" i="24" s="1"/>
  <c r="Y25" i="24"/>
  <c r="Z25" i="24" s="1"/>
  <c r="BF9" i="24"/>
  <c r="BG9" i="24" s="1"/>
  <c r="AQ15" i="24"/>
  <c r="AR15" i="24" s="1"/>
  <c r="AQ9" i="24"/>
  <c r="AR9" i="24" s="1"/>
  <c r="AQ10" i="24"/>
  <c r="AR10" i="24" s="1"/>
  <c r="BF26" i="24"/>
  <c r="BG26" i="24" s="1"/>
  <c r="AQ11" i="24"/>
  <c r="AR11" i="24" s="1"/>
  <c r="AV32" i="24"/>
  <c r="AW32" i="24" s="1"/>
  <c r="BF12" i="24"/>
  <c r="BG12" i="24" s="1"/>
  <c r="BA9" i="24"/>
  <c r="BB9" i="24" s="1"/>
  <c r="BF8" i="24"/>
  <c r="BG8" i="24" s="1"/>
  <c r="AD28" i="24"/>
  <c r="AE28" i="24" s="1"/>
  <c r="AQ13" i="24"/>
  <c r="AR13" i="24" s="1"/>
  <c r="L48" i="23"/>
  <c r="BF44" i="23"/>
  <c r="BG44" i="23" s="1"/>
  <c r="M43" i="23"/>
  <c r="Y46" i="24"/>
  <c r="Z46" i="24" s="1"/>
  <c r="AV47" i="24"/>
  <c r="AW47" i="24" s="1"/>
  <c r="K17" i="24"/>
  <c r="Y47" i="24"/>
  <c r="Z47" i="24" s="1"/>
  <c r="Y27" i="24"/>
  <c r="Z27" i="24" s="1"/>
  <c r="AV26" i="24"/>
  <c r="AW26" i="24" s="1"/>
  <c r="Y42" i="24"/>
  <c r="Z42" i="24" s="1"/>
  <c r="Y44" i="24"/>
  <c r="Z44" i="24" s="1"/>
  <c r="AV45" i="24"/>
  <c r="AW45" i="24" s="1"/>
  <c r="T32" i="24"/>
  <c r="U32" i="24" s="1"/>
  <c r="BA13" i="24"/>
  <c r="BB13" i="24" s="1"/>
  <c r="BA11" i="24"/>
  <c r="BB11" i="24" s="1"/>
  <c r="AJ49" i="24"/>
  <c r="AK49" i="24" s="1"/>
  <c r="BF11" i="24"/>
  <c r="BG11" i="24" s="1"/>
  <c r="T26" i="24"/>
  <c r="U26" i="24" s="1"/>
  <c r="BA15" i="24"/>
  <c r="BB15" i="24" s="1"/>
  <c r="AQ44" i="24"/>
  <c r="AR44" i="24" s="1"/>
  <c r="AV50" i="24"/>
  <c r="AW50" i="24" s="1"/>
  <c r="AV43" i="24"/>
  <c r="AW43" i="24" s="1"/>
  <c r="T42" i="24"/>
  <c r="U42" i="24" s="1"/>
  <c r="AQ50" i="24"/>
  <c r="AR50" i="24" s="1"/>
  <c r="T43" i="24"/>
  <c r="U43" i="24" s="1"/>
  <c r="AD46" i="24"/>
  <c r="AE46" i="24" s="1"/>
  <c r="AD27" i="24"/>
  <c r="AE27" i="24" s="1"/>
  <c r="T14" i="24"/>
  <c r="U14" i="24" s="1"/>
  <c r="L17" i="24"/>
  <c r="M51" i="24"/>
  <c r="AD48" i="24"/>
  <c r="AE48" i="24" s="1"/>
  <c r="BF14" i="24"/>
  <c r="BG14" i="24" s="1"/>
  <c r="BF10" i="24"/>
  <c r="BG10" i="24" s="1"/>
  <c r="AD30" i="24"/>
  <c r="AE30" i="24" s="1"/>
  <c r="BA32" i="24"/>
  <c r="BB32" i="24" s="1"/>
  <c r="BF15" i="24"/>
  <c r="BG15" i="24" s="1"/>
  <c r="L34" i="24"/>
  <c r="BA44" i="24"/>
  <c r="BB44" i="24" s="1"/>
  <c r="BF43" i="24"/>
  <c r="BG43" i="24" s="1"/>
  <c r="BF47" i="24"/>
  <c r="BG47" i="24" s="1"/>
  <c r="BF28" i="24"/>
  <c r="BG28" i="24" s="1"/>
  <c r="AD32" i="24"/>
  <c r="AE32" i="24" s="1"/>
  <c r="AV44" i="24"/>
  <c r="AW44" i="24" s="1"/>
  <c r="AV48" i="24"/>
  <c r="AW48" i="24" s="1"/>
  <c r="AQ45" i="24"/>
  <c r="AR45" i="24" s="1"/>
  <c r="BA47" i="24"/>
  <c r="BB47" i="24" s="1"/>
  <c r="T29" i="24"/>
  <c r="U29" i="24" s="1"/>
  <c r="T31" i="24"/>
  <c r="U31" i="24" s="1"/>
  <c r="AV30" i="24"/>
  <c r="AW30" i="24" s="1"/>
  <c r="AQ26" i="24"/>
  <c r="AR26" i="24" s="1"/>
  <c r="AJ12" i="24"/>
  <c r="AK12" i="24" s="1"/>
  <c r="AJ10" i="24"/>
  <c r="AK10" i="24" s="1"/>
  <c r="AD14" i="24"/>
  <c r="AE14" i="24" s="1"/>
  <c r="BF16" i="24"/>
  <c r="BG16" i="24" s="1"/>
  <c r="AV8" i="24"/>
  <c r="AW8" i="24" s="1"/>
  <c r="BA49" i="24"/>
  <c r="BB49" i="24" s="1"/>
  <c r="BA45" i="24"/>
  <c r="BB45" i="24" s="1"/>
  <c r="AJ45" i="24"/>
  <c r="AK45" i="24" s="1"/>
  <c r="BE45" i="23"/>
  <c r="BF42" i="23"/>
  <c r="BG42" i="23" s="1"/>
  <c r="T45" i="24"/>
  <c r="U45" i="24" s="1"/>
  <c r="AJ50" i="24"/>
  <c r="AK50" i="24" s="1"/>
  <c r="BA12" i="24"/>
  <c r="BB12" i="24" s="1"/>
  <c r="AD29" i="24"/>
  <c r="AE29" i="24" s="1"/>
  <c r="BA25" i="24"/>
  <c r="BB25" i="24" s="1"/>
  <c r="Y14" i="24"/>
  <c r="Z14" i="24" s="1"/>
  <c r="Y43" i="24"/>
  <c r="Z43" i="24" s="1"/>
  <c r="AQ49" i="24"/>
  <c r="AR49" i="24" s="1"/>
  <c r="Y48" i="24"/>
  <c r="Z48" i="24" s="1"/>
  <c r="AD42" i="24"/>
  <c r="AE42" i="24" s="1"/>
  <c r="AJ31" i="24"/>
  <c r="AK31" i="24" s="1"/>
  <c r="AQ29" i="24"/>
  <c r="AR29" i="24" s="1"/>
  <c r="AJ33" i="24"/>
  <c r="AK33" i="24" s="1"/>
  <c r="T16" i="24"/>
  <c r="U16" i="24" s="1"/>
  <c r="AD8" i="24"/>
  <c r="AE8" i="24" s="1"/>
  <c r="BA14" i="24"/>
  <c r="BB14" i="24" s="1"/>
  <c r="T13" i="24"/>
  <c r="U13" i="24" s="1"/>
  <c r="T47" i="24"/>
  <c r="U47" i="24" s="1"/>
  <c r="AV46" i="24"/>
  <c r="AW46" i="24" s="1"/>
  <c r="AV42" i="24"/>
  <c r="AW42" i="24" s="1"/>
  <c r="Y50" i="24"/>
  <c r="Z50" i="24" s="1"/>
  <c r="T44" i="24"/>
  <c r="U44" i="24" s="1"/>
  <c r="T46" i="24"/>
  <c r="U46" i="24" s="1"/>
  <c r="Y26" i="24"/>
  <c r="Z26" i="24" s="1"/>
  <c r="T27" i="24"/>
  <c r="U27" i="24" s="1"/>
  <c r="T8" i="24"/>
  <c r="U8" i="24" s="1"/>
  <c r="BA27" i="24"/>
  <c r="BB27" i="24" s="1"/>
  <c r="AV13" i="24"/>
  <c r="AW13" i="24" s="1"/>
  <c r="AJ43" i="24"/>
  <c r="AK43" i="24" s="1"/>
  <c r="AJ47" i="24"/>
  <c r="AK47" i="24" s="1"/>
  <c r="AJ48" i="24"/>
  <c r="AK48" i="24" s="1"/>
  <c r="AJ44" i="24"/>
  <c r="AK44" i="24" s="1"/>
  <c r="AD50" i="24"/>
  <c r="AE50" i="24" s="1"/>
  <c r="AD44" i="24"/>
  <c r="AE44" i="24" s="1"/>
  <c r="T49" i="24"/>
  <c r="U49" i="24" s="1"/>
  <c r="T50" i="24"/>
  <c r="U50" i="24" s="1"/>
  <c r="AJ26" i="24"/>
  <c r="AK26" i="24" s="1"/>
  <c r="AJ25" i="24"/>
  <c r="AK25" i="24" s="1"/>
  <c r="AJ32" i="24"/>
  <c r="AK32" i="24" s="1"/>
  <c r="AJ27" i="24"/>
  <c r="AK27" i="24" s="1"/>
  <c r="AD25" i="24"/>
  <c r="AE25" i="24" s="1"/>
  <c r="AD26" i="24"/>
  <c r="AE26" i="24" s="1"/>
  <c r="AD33" i="24"/>
  <c r="AE33" i="24" s="1"/>
  <c r="BA29" i="24"/>
  <c r="BB29" i="24" s="1"/>
  <c r="AD31" i="24"/>
  <c r="AE31" i="24" s="1"/>
  <c r="Y29" i="24"/>
  <c r="Z29" i="24" s="1"/>
  <c r="AV33" i="24"/>
  <c r="AW33" i="24" s="1"/>
  <c r="Y32" i="24"/>
  <c r="Z32" i="24" s="1"/>
  <c r="T25" i="24"/>
  <c r="U25" i="24" s="1"/>
  <c r="AQ30" i="24"/>
  <c r="AR30" i="24" s="1"/>
  <c r="AQ28" i="24"/>
  <c r="AR28" i="24" s="1"/>
  <c r="T28" i="24"/>
  <c r="U28" i="24" s="1"/>
  <c r="T30" i="24"/>
  <c r="U30" i="24" s="1"/>
  <c r="AJ16" i="24"/>
  <c r="AK16" i="24" s="1"/>
  <c r="AJ9" i="24"/>
  <c r="AK9" i="24" s="1"/>
  <c r="AJ8" i="24"/>
  <c r="AK8" i="24" s="1"/>
  <c r="AJ14" i="24"/>
  <c r="AK14" i="24" s="1"/>
  <c r="AJ11" i="24"/>
  <c r="AK11" i="24" s="1"/>
  <c r="AD12" i="24"/>
  <c r="AE12" i="24" s="1"/>
  <c r="BA8" i="24"/>
  <c r="BB8" i="24" s="1"/>
  <c r="AD16" i="24"/>
  <c r="AE16" i="24" s="1"/>
  <c r="BA10" i="24"/>
  <c r="BB10" i="24" s="1"/>
  <c r="AD10" i="24"/>
  <c r="AE10" i="24" s="1"/>
  <c r="AD15" i="24"/>
  <c r="AE15" i="24" s="1"/>
  <c r="AD13" i="24"/>
  <c r="AE13" i="24" s="1"/>
  <c r="AD11" i="24"/>
  <c r="AE11" i="24" s="1"/>
  <c r="AD9" i="24"/>
  <c r="AE9" i="24" s="1"/>
  <c r="Y10" i="24"/>
  <c r="Z10" i="24" s="1"/>
  <c r="AV12" i="24"/>
  <c r="AW12" i="24" s="1"/>
  <c r="Y16" i="24"/>
  <c r="Z16" i="24" s="1"/>
  <c r="AV11" i="24"/>
  <c r="AW11" i="24" s="1"/>
  <c r="T10" i="24"/>
  <c r="U10" i="24" s="1"/>
  <c r="T12" i="24"/>
  <c r="U12" i="24" s="1"/>
  <c r="AD47" i="24"/>
  <c r="AE47" i="24" s="1"/>
  <c r="G11" i="22" s="1"/>
  <c r="AQ48" i="24"/>
  <c r="AR48" i="24" s="1"/>
  <c r="AD45" i="24"/>
  <c r="AE45" i="24" s="1"/>
  <c r="BF48" i="24"/>
  <c r="BG48" i="24" s="1"/>
  <c r="AQ27" i="24"/>
  <c r="AR27" i="24" s="1"/>
  <c r="BF31" i="24"/>
  <c r="BG31" i="24" s="1"/>
  <c r="Y28" i="24"/>
  <c r="Z28" i="24" s="1"/>
  <c r="BF30" i="24"/>
  <c r="BG30" i="24" s="1"/>
  <c r="AV25" i="24"/>
  <c r="BA26" i="24"/>
  <c r="BB26" i="24" s="1"/>
  <c r="BF25" i="24"/>
  <c r="Y8" i="24"/>
  <c r="Z8" i="24" s="1"/>
  <c r="Y9" i="24"/>
  <c r="Z9" i="24" s="1"/>
  <c r="AJ15" i="24"/>
  <c r="AK15" i="24" s="1"/>
  <c r="AQ46" i="24"/>
  <c r="AR46" i="24" s="1"/>
  <c r="AV49" i="24"/>
  <c r="AW49" i="24" s="1"/>
  <c r="Y45" i="24"/>
  <c r="Z45" i="24" s="1"/>
  <c r="Y49" i="24"/>
  <c r="Z49" i="24" s="1"/>
  <c r="N51" i="24"/>
  <c r="AD43" i="24"/>
  <c r="AE43" i="24" s="1"/>
  <c r="AJ42" i="24"/>
  <c r="AK42" i="24" s="1"/>
  <c r="BF49" i="24"/>
  <c r="BG49" i="24" s="1"/>
  <c r="AV29" i="24"/>
  <c r="AW29" i="24" s="1"/>
  <c r="Y33" i="24"/>
  <c r="Z33" i="24" s="1"/>
  <c r="AV31" i="24"/>
  <c r="AW31" i="24" s="1"/>
  <c r="AQ32" i="24"/>
  <c r="AR32" i="24" s="1"/>
  <c r="BF29" i="24"/>
  <c r="BG29" i="24" s="1"/>
  <c r="AQ31" i="24"/>
  <c r="AR31" i="24" s="1"/>
  <c r="AJ29" i="24"/>
  <c r="AK29" i="24" s="1"/>
  <c r="BA31" i="24"/>
  <c r="BB31" i="24" s="1"/>
  <c r="N17" i="24"/>
  <c r="T15" i="24"/>
  <c r="U15" i="24" s="1"/>
  <c r="T11" i="24"/>
  <c r="U11" i="24" s="1"/>
  <c r="AV9" i="24"/>
  <c r="AW9" i="24" s="1"/>
  <c r="Y15" i="24"/>
  <c r="Z15" i="24" s="1"/>
  <c r="AJ13" i="24"/>
  <c r="AK13" i="24" s="1"/>
  <c r="T9" i="24"/>
  <c r="U9" i="24" s="1"/>
  <c r="Y11" i="24"/>
  <c r="Z11" i="24" s="1"/>
  <c r="AQ47" i="24"/>
  <c r="AR47" i="24" s="1"/>
  <c r="AQ42" i="24"/>
  <c r="L51" i="24"/>
  <c r="K51" i="24"/>
  <c r="T48" i="24"/>
  <c r="U48" i="24" s="1"/>
  <c r="BA43" i="24"/>
  <c r="BB43" i="24" s="1"/>
  <c r="BA46" i="24"/>
  <c r="BB46" i="24" s="1"/>
  <c r="BA50" i="24"/>
  <c r="BB50" i="24" s="1"/>
  <c r="AD49" i="24"/>
  <c r="AE49" i="24" s="1"/>
  <c r="BF42" i="24"/>
  <c r="AJ46" i="24"/>
  <c r="AK46" i="24" s="1"/>
  <c r="BF46" i="24"/>
  <c r="BG46" i="24" s="1"/>
  <c r="BF50" i="24"/>
  <c r="BG50" i="24" s="1"/>
  <c r="T33" i="24"/>
  <c r="U33" i="24" s="1"/>
  <c r="AQ25" i="24"/>
  <c r="Y31" i="24"/>
  <c r="Z31" i="24" s="1"/>
  <c r="AV28" i="24"/>
  <c r="AW28" i="24" s="1"/>
  <c r="BF27" i="24"/>
  <c r="BG27" i="24" s="1"/>
  <c r="K34" i="24"/>
  <c r="N34" i="24"/>
  <c r="BF32" i="24"/>
  <c r="BG32" i="24" s="1"/>
  <c r="AV27" i="24"/>
  <c r="AW27" i="24" s="1"/>
  <c r="M34" i="24"/>
  <c r="BA28" i="24"/>
  <c r="BB28" i="24" s="1"/>
  <c r="BA30" i="24"/>
  <c r="BB30" i="24" s="1"/>
  <c r="BA33" i="24"/>
  <c r="BB33" i="24" s="1"/>
  <c r="M17" i="24"/>
  <c r="Y12" i="24"/>
  <c r="Z12" i="24" s="1"/>
  <c r="Y13" i="24"/>
  <c r="Z13" i="24" s="1"/>
  <c r="AV15" i="24"/>
  <c r="AW15" i="24" s="1"/>
  <c r="V7" i="23"/>
  <c r="F24" i="23"/>
  <c r="P24" i="23"/>
  <c r="V24" i="23"/>
  <c r="H41" i="23"/>
  <c r="L7" i="23"/>
  <c r="AU7" i="23"/>
  <c r="K24" i="23"/>
  <c r="AN24" i="23"/>
  <c r="BE47" i="23"/>
  <c r="M41" i="23"/>
  <c r="AG42" i="23"/>
  <c r="C17" i="23"/>
  <c r="G7" i="23"/>
  <c r="G24" i="23"/>
  <c r="F7" i="23"/>
  <c r="P7" i="23"/>
  <c r="L24" i="23"/>
  <c r="AU24" i="23"/>
  <c r="AA41" i="23"/>
  <c r="F17" i="23"/>
  <c r="M15" i="23"/>
  <c r="L9" i="23"/>
  <c r="L13" i="23"/>
  <c r="M11" i="23"/>
  <c r="M9" i="23"/>
  <c r="M13" i="23"/>
  <c r="S8" i="23"/>
  <c r="AO8" i="23"/>
  <c r="AP8" i="23" s="1"/>
  <c r="N9" i="23"/>
  <c r="AO9" i="23"/>
  <c r="AP9" i="23" s="1"/>
  <c r="S10" i="23"/>
  <c r="W11" i="23"/>
  <c r="S12" i="23"/>
  <c r="S13" i="23"/>
  <c r="AO13" i="23"/>
  <c r="AP13" i="23" s="1"/>
  <c r="S14" i="23"/>
  <c r="AO14" i="23"/>
  <c r="AP14" i="23" s="1"/>
  <c r="W15" i="23"/>
  <c r="N16" i="23"/>
  <c r="W16" i="23"/>
  <c r="H7" i="23"/>
  <c r="M7" i="23"/>
  <c r="AA7" i="23"/>
  <c r="AZ7" i="23"/>
  <c r="K8" i="23"/>
  <c r="P8" i="23"/>
  <c r="X8" i="23"/>
  <c r="K9" i="23"/>
  <c r="P9" i="23"/>
  <c r="X9" i="23"/>
  <c r="K10" i="23"/>
  <c r="P10" i="23"/>
  <c r="X10" i="23"/>
  <c r="K11" i="23"/>
  <c r="P11" i="23"/>
  <c r="X11" i="23"/>
  <c r="K12" i="23"/>
  <c r="P12" i="23"/>
  <c r="X12" i="23"/>
  <c r="K13" i="23"/>
  <c r="P13" i="23"/>
  <c r="X13" i="23"/>
  <c r="K14" i="23"/>
  <c r="P14" i="23"/>
  <c r="X14" i="23"/>
  <c r="K15" i="23"/>
  <c r="P15" i="23"/>
  <c r="X15" i="23"/>
  <c r="K16" i="23"/>
  <c r="P16" i="23"/>
  <c r="X16" i="23"/>
  <c r="G17" i="23"/>
  <c r="AZ24" i="23"/>
  <c r="AA24" i="23"/>
  <c r="M24" i="23"/>
  <c r="H24" i="23"/>
  <c r="N25" i="23"/>
  <c r="N8" i="23"/>
  <c r="W9" i="23"/>
  <c r="W10" i="23"/>
  <c r="N11" i="23"/>
  <c r="AO11" i="23"/>
  <c r="AP11" i="23" s="1"/>
  <c r="W12" i="23"/>
  <c r="N14" i="23"/>
  <c r="N15" i="23"/>
  <c r="AO15" i="23"/>
  <c r="AP15" i="23" s="1"/>
  <c r="S16" i="23"/>
  <c r="AO16" i="23"/>
  <c r="AP16" i="23" s="1"/>
  <c r="I7" i="23"/>
  <c r="N7" i="23"/>
  <c r="AF7" i="23"/>
  <c r="Q8" i="23"/>
  <c r="AQ8" i="23"/>
  <c r="AU8" i="23"/>
  <c r="Q9" i="23"/>
  <c r="AQ9" i="23"/>
  <c r="AU9" i="23"/>
  <c r="Q10" i="23"/>
  <c r="AQ10" i="23"/>
  <c r="AU10" i="23"/>
  <c r="Q11" i="23"/>
  <c r="AQ11" i="23"/>
  <c r="AU11" i="23"/>
  <c r="Q12" i="23"/>
  <c r="AQ12" i="23"/>
  <c r="AU12" i="23"/>
  <c r="Q13" i="23"/>
  <c r="AQ13" i="23"/>
  <c r="AU13" i="23"/>
  <c r="Q14" i="23"/>
  <c r="AQ14" i="23"/>
  <c r="AU14" i="23"/>
  <c r="Q15" i="23"/>
  <c r="AQ15" i="23"/>
  <c r="AU15" i="23"/>
  <c r="Q16" i="23"/>
  <c r="AQ16" i="23"/>
  <c r="AU16" i="23"/>
  <c r="H17" i="23"/>
  <c r="BE24" i="23"/>
  <c r="AF24" i="23"/>
  <c r="N24" i="23"/>
  <c r="I24" i="23"/>
  <c r="L26" i="23"/>
  <c r="M27" i="23"/>
  <c r="K29" i="23"/>
  <c r="W8" i="23"/>
  <c r="S9" i="23"/>
  <c r="AO10" i="23"/>
  <c r="AP10" i="23" s="1"/>
  <c r="S11" i="23"/>
  <c r="AO12" i="23"/>
  <c r="AP12" i="23" s="1"/>
  <c r="W13" i="23"/>
  <c r="W14" i="23"/>
  <c r="S15" i="23"/>
  <c r="R8" i="23"/>
  <c r="V8" i="23"/>
  <c r="AN8" i="23"/>
  <c r="AV8" i="23"/>
  <c r="AW8" i="23" s="1"/>
  <c r="R9" i="23"/>
  <c r="V9" i="23"/>
  <c r="AN9" i="23"/>
  <c r="AV9" i="23"/>
  <c r="AW9" i="23" s="1"/>
  <c r="R10" i="23"/>
  <c r="V10" i="23"/>
  <c r="AN10" i="23"/>
  <c r="AV10" i="23"/>
  <c r="AW10" i="23" s="1"/>
  <c r="R11" i="23"/>
  <c r="V11" i="23"/>
  <c r="AN11" i="23"/>
  <c r="AV11" i="23"/>
  <c r="AW11" i="23" s="1"/>
  <c r="R12" i="23"/>
  <c r="V12" i="23"/>
  <c r="AN12" i="23"/>
  <c r="AV12" i="23"/>
  <c r="AW12" i="23" s="1"/>
  <c r="R13" i="23"/>
  <c r="V13" i="23"/>
  <c r="AN13" i="23"/>
  <c r="AV13" i="23"/>
  <c r="AW13" i="23" s="1"/>
  <c r="R14" i="23"/>
  <c r="V14" i="23"/>
  <c r="AN14" i="23"/>
  <c r="AV14" i="23"/>
  <c r="AW14" i="23" s="1"/>
  <c r="R15" i="23"/>
  <c r="V15" i="23"/>
  <c r="AN15" i="23"/>
  <c r="AV15" i="23"/>
  <c r="AW15" i="23" s="1"/>
  <c r="R16" i="23"/>
  <c r="V16" i="23"/>
  <c r="AN16" i="23"/>
  <c r="AV16" i="23"/>
  <c r="AW16" i="23" s="1"/>
  <c r="M45" i="23"/>
  <c r="F34" i="23"/>
  <c r="K25" i="23"/>
  <c r="M26" i="23"/>
  <c r="M29" i="23"/>
  <c r="K30" i="23"/>
  <c r="M31" i="23"/>
  <c r="K32" i="23"/>
  <c r="G34" i="23"/>
  <c r="L25" i="23"/>
  <c r="N26" i="23"/>
  <c r="H34" i="23"/>
  <c r="K47" i="23"/>
  <c r="M25" i="23"/>
  <c r="K26" i="23"/>
  <c r="M28" i="23"/>
  <c r="AN41" i="23"/>
  <c r="P41" i="23"/>
  <c r="K41" i="23"/>
  <c r="F41" i="23"/>
  <c r="M46" i="23"/>
  <c r="M30" i="23"/>
  <c r="K31" i="23"/>
  <c r="M32" i="23"/>
  <c r="K33" i="23"/>
  <c r="K44" i="23"/>
  <c r="L27" i="23"/>
  <c r="N28" i="23"/>
  <c r="L29" i="23"/>
  <c r="N30" i="23"/>
  <c r="L31" i="23"/>
  <c r="N32" i="23"/>
  <c r="L33" i="23"/>
  <c r="K46" i="23"/>
  <c r="F51" i="23"/>
  <c r="K42" i="23"/>
  <c r="L46" i="23"/>
  <c r="I41" i="23"/>
  <c r="N41" i="23"/>
  <c r="AF41" i="23"/>
  <c r="BE41" i="23"/>
  <c r="L42" i="23"/>
  <c r="AH42" i="23"/>
  <c r="N43" i="23"/>
  <c r="AF43" i="23"/>
  <c r="BE43" i="23"/>
  <c r="L44" i="23"/>
  <c r="AH44" i="23"/>
  <c r="N45" i="23"/>
  <c r="AF45" i="23"/>
  <c r="BF45" i="23"/>
  <c r="BG45" i="23" s="1"/>
  <c r="BH45" i="23" s="1"/>
  <c r="BI45" i="23" s="1"/>
  <c r="AG46" i="23"/>
  <c r="N47" i="23"/>
  <c r="AF47" i="23"/>
  <c r="C51" i="23"/>
  <c r="H51" i="23"/>
  <c r="M42" i="23"/>
  <c r="K43" i="23"/>
  <c r="AG43" i="23"/>
  <c r="BF43" i="23"/>
  <c r="BG43" i="23" s="1"/>
  <c r="M44" i="23"/>
  <c r="K45" i="23"/>
  <c r="AG45" i="23"/>
  <c r="AH46" i="23"/>
  <c r="BF49" i="23"/>
  <c r="BG49" i="23" s="1"/>
  <c r="AG50" i="23"/>
  <c r="BF48" i="23"/>
  <c r="BG48" i="23" s="1"/>
  <c r="AG48" i="23"/>
  <c r="BF46" i="23"/>
  <c r="BG46" i="23" s="1"/>
  <c r="BF50" i="23"/>
  <c r="BG50" i="23" s="1"/>
  <c r="AF50" i="23"/>
  <c r="BE49" i="23"/>
  <c r="AH49" i="23"/>
  <c r="BE48" i="23"/>
  <c r="AF48" i="23"/>
  <c r="AH47" i="23"/>
  <c r="BE46" i="23"/>
  <c r="AF46" i="23"/>
  <c r="BE50" i="23"/>
  <c r="AG49" i="23"/>
  <c r="BF47" i="23"/>
  <c r="BG47" i="23" s="1"/>
  <c r="AG47" i="23"/>
  <c r="G41" i="23"/>
  <c r="L41" i="23"/>
  <c r="V41" i="23"/>
  <c r="N42" i="23"/>
  <c r="AF42" i="23"/>
  <c r="BE42" i="23"/>
  <c r="L43" i="23"/>
  <c r="AH43" i="23"/>
  <c r="N44" i="23"/>
  <c r="AF44" i="23"/>
  <c r="BE44" i="23"/>
  <c r="L45" i="23"/>
  <c r="AH45" i="23"/>
  <c r="AH48" i="23"/>
  <c r="AF49" i="23"/>
  <c r="K50" i="23"/>
  <c r="AH50" i="23"/>
  <c r="M48" i="23"/>
  <c r="K49" i="23"/>
  <c r="L50" i="23"/>
  <c r="N46" i="23"/>
  <c r="L47" i="23"/>
  <c r="N48" i="23"/>
  <c r="L49" i="23"/>
  <c r="M47" i="23"/>
  <c r="K48" i="23"/>
  <c r="M49" i="23"/>
  <c r="M50" i="23"/>
  <c r="E9" i="22" l="1"/>
  <c r="E10" i="22"/>
  <c r="K11" i="22"/>
  <c r="AR10" i="23"/>
  <c r="Y13" i="23"/>
  <c r="Z13" i="23" s="1"/>
  <c r="G9" i="22"/>
  <c r="G14" i="22"/>
  <c r="E14" i="22"/>
  <c r="K9" i="22"/>
  <c r="O11" i="22"/>
  <c r="K8" i="22"/>
  <c r="Y15" i="23"/>
  <c r="Z15" i="23" s="1"/>
  <c r="AJ44" i="23"/>
  <c r="AK44" i="23" s="1"/>
  <c r="AX13" i="23"/>
  <c r="AY13" i="23" s="1"/>
  <c r="BH44" i="23"/>
  <c r="BI44" i="23" s="1"/>
  <c r="BH46" i="23"/>
  <c r="BI46" i="23" s="1"/>
  <c r="AX16" i="23"/>
  <c r="AY16" i="23" s="1"/>
  <c r="L17" i="23"/>
  <c r="O8" i="22"/>
  <c r="O6" i="22"/>
  <c r="O13" i="22"/>
  <c r="AQ17" i="24"/>
  <c r="O14" i="22"/>
  <c r="K14" i="22"/>
  <c r="I11" i="22"/>
  <c r="BH42" i="23"/>
  <c r="BI42" i="23" s="1"/>
  <c r="G13" i="22"/>
  <c r="I6" i="22"/>
  <c r="G12" i="22"/>
  <c r="I10" i="22"/>
  <c r="G10" i="22"/>
  <c r="Z51" i="24"/>
  <c r="I14" i="22"/>
  <c r="I8" i="22"/>
  <c r="E11" i="22"/>
  <c r="O7" i="22"/>
  <c r="O12" i="22"/>
  <c r="K13" i="22"/>
  <c r="E13" i="22"/>
  <c r="K6" i="22"/>
  <c r="E6" i="22"/>
  <c r="I7" i="22"/>
  <c r="K12" i="22"/>
  <c r="I13" i="22"/>
  <c r="I9" i="22"/>
  <c r="M10" i="22"/>
  <c r="BB17" i="24"/>
  <c r="K7" i="22"/>
  <c r="M12" i="22"/>
  <c r="I12" i="22"/>
  <c r="U17" i="24"/>
  <c r="M7" i="22"/>
  <c r="M9" i="22"/>
  <c r="BG17" i="24"/>
  <c r="E7" i="22"/>
  <c r="O9" i="22"/>
  <c r="M6" i="22"/>
  <c r="E12" i="22"/>
  <c r="O10" i="22"/>
  <c r="M13" i="22"/>
  <c r="G7" i="22"/>
  <c r="BF17" i="24"/>
  <c r="M8" i="22"/>
  <c r="E8" i="22"/>
  <c r="M11" i="22"/>
  <c r="M14" i="22"/>
  <c r="K10" i="22"/>
  <c r="BB51" i="24"/>
  <c r="G8" i="22"/>
  <c r="G6" i="22"/>
  <c r="AJ49" i="23"/>
  <c r="AK49" i="23" s="1"/>
  <c r="AJ45" i="23"/>
  <c r="AK45" i="23" s="1"/>
  <c r="U34" i="24"/>
  <c r="BA17" i="24"/>
  <c r="AE17" i="24"/>
  <c r="U51" i="24"/>
  <c r="AK17" i="24"/>
  <c r="AE34" i="24"/>
  <c r="AE51" i="24"/>
  <c r="AK34" i="24"/>
  <c r="Z34" i="24"/>
  <c r="AV17" i="24"/>
  <c r="AW51" i="24"/>
  <c r="AQ51" i="24"/>
  <c r="AR42" i="24"/>
  <c r="AR51" i="24" s="1"/>
  <c r="BA51" i="24"/>
  <c r="BF34" i="24"/>
  <c r="BG25" i="24"/>
  <c r="BG34" i="24" s="1"/>
  <c r="AV34" i="24"/>
  <c r="AW25" i="24"/>
  <c r="AW34" i="24" s="1"/>
  <c r="AV51" i="24"/>
  <c r="BA34" i="24"/>
  <c r="Z17" i="24"/>
  <c r="AR17" i="24"/>
  <c r="AQ34" i="24"/>
  <c r="AR25" i="24"/>
  <c r="AR34" i="24" s="1"/>
  <c r="BF51" i="24"/>
  <c r="BG42" i="24"/>
  <c r="BG51" i="24" s="1"/>
  <c r="AW17" i="24"/>
  <c r="AK51" i="24"/>
  <c r="BB34" i="24"/>
  <c r="AJ47" i="23"/>
  <c r="AK47" i="23" s="1"/>
  <c r="AJ50" i="23"/>
  <c r="AK50" i="23" s="1"/>
  <c r="BH43" i="23"/>
  <c r="BI43" i="23" s="1"/>
  <c r="AX15" i="23"/>
  <c r="AY15" i="23" s="1"/>
  <c r="AJ42" i="23"/>
  <c r="AK42" i="23" s="1"/>
  <c r="AJ46" i="23"/>
  <c r="AK46" i="23" s="1"/>
  <c r="Y16" i="23"/>
  <c r="Z16" i="23" s="1"/>
  <c r="Y14" i="23"/>
  <c r="Z14" i="23" s="1"/>
  <c r="Y12" i="23"/>
  <c r="Z12" i="23" s="1"/>
  <c r="M17" i="23"/>
  <c r="AJ48" i="23"/>
  <c r="AK48" i="23" s="1"/>
  <c r="T13" i="23"/>
  <c r="U13" i="23" s="1"/>
  <c r="G162" i="17" s="1"/>
  <c r="AR12" i="23"/>
  <c r="AS12" i="23" s="1"/>
  <c r="AT12" i="23" s="1"/>
  <c r="BH47" i="23"/>
  <c r="BI47" i="23" s="1"/>
  <c r="AX10" i="23"/>
  <c r="AY10" i="23" s="1"/>
  <c r="T12" i="23"/>
  <c r="U12" i="23" s="1"/>
  <c r="T10" i="23"/>
  <c r="U10" i="23" s="1"/>
  <c r="AR9" i="23"/>
  <c r="AS9" i="23" s="1"/>
  <c r="AT9" i="23" s="1"/>
  <c r="Y10" i="23"/>
  <c r="Z10" i="23" s="1"/>
  <c r="T11" i="23"/>
  <c r="U11" i="23" s="1"/>
  <c r="AX14" i="23"/>
  <c r="AY14" i="23" s="1"/>
  <c r="T15" i="23"/>
  <c r="U15" i="23" s="1"/>
  <c r="T9" i="23"/>
  <c r="U9" i="23" s="1"/>
  <c r="T14" i="23"/>
  <c r="U14" i="23" s="1"/>
  <c r="Y11" i="23"/>
  <c r="Z11" i="23" s="1"/>
  <c r="Y9" i="23"/>
  <c r="Z9" i="23" s="1"/>
  <c r="T16" i="23"/>
  <c r="U16" i="23" s="1"/>
  <c r="AR15" i="23"/>
  <c r="AS15" i="23" s="1"/>
  <c r="AT15" i="23" s="1"/>
  <c r="Y8" i="23"/>
  <c r="Z8" i="23" s="1"/>
  <c r="AX8" i="23"/>
  <c r="AY8" i="23" s="1"/>
  <c r="T8" i="23"/>
  <c r="U8" i="23" s="1"/>
  <c r="AR8" i="23"/>
  <c r="AS8" i="23" s="1"/>
  <c r="N51" i="23"/>
  <c r="BH50" i="23"/>
  <c r="BI50" i="23" s="1"/>
  <c r="BH48" i="23"/>
  <c r="BI48" i="23" s="1"/>
  <c r="M51" i="23"/>
  <c r="AJ43" i="23"/>
  <c r="AK43" i="23" s="1"/>
  <c r="L51" i="23"/>
  <c r="AX11" i="23"/>
  <c r="AY11" i="23" s="1"/>
  <c r="AX9" i="23"/>
  <c r="AY9" i="23" s="1"/>
  <c r="AR14" i="23"/>
  <c r="AS14" i="23" s="1"/>
  <c r="AT14" i="23" s="1"/>
  <c r="AR13" i="23"/>
  <c r="AS13" i="23" s="1"/>
  <c r="AT13" i="23" s="1"/>
  <c r="AR16" i="23"/>
  <c r="AS16" i="23" s="1"/>
  <c r="AT16" i="23" s="1"/>
  <c r="AR11" i="23"/>
  <c r="AS11" i="23" s="1"/>
  <c r="AT11" i="23" s="1"/>
  <c r="BH49" i="23"/>
  <c r="BI49" i="23" s="1"/>
  <c r="K51" i="23"/>
  <c r="M34" i="23"/>
  <c r="AS10" i="23"/>
  <c r="AT10" i="23" s="1"/>
  <c r="N17" i="23"/>
  <c r="K17" i="23"/>
  <c r="L34" i="23"/>
  <c r="K34" i="23"/>
  <c r="AX12" i="23"/>
  <c r="AY12" i="23" s="1"/>
  <c r="N34" i="23"/>
  <c r="G164" i="17" l="1"/>
  <c r="G159" i="17"/>
  <c r="G158" i="17"/>
  <c r="G163" i="17"/>
  <c r="G160" i="17"/>
  <c r="G161" i="17"/>
  <c r="G165" i="17"/>
  <c r="O15" i="22"/>
  <c r="K15" i="22"/>
  <c r="E15" i="22"/>
  <c r="I15" i="22"/>
  <c r="M15" i="22"/>
  <c r="G15" i="22"/>
  <c r="AK51" i="23"/>
  <c r="BI51" i="23"/>
  <c r="Z17" i="23"/>
  <c r="G157" i="17"/>
  <c r="U17" i="23"/>
  <c r="AY17" i="23"/>
  <c r="AT8" i="23"/>
  <c r="AT17" i="23" s="1"/>
  <c r="AS17" i="23"/>
  <c r="BH51" i="23"/>
  <c r="AX17" i="23"/>
  <c r="U6" i="11" l="1"/>
  <c r="W6" i="11"/>
  <c r="AA6" i="11"/>
  <c r="AE6" i="11"/>
  <c r="AC6" i="11"/>
  <c r="Y6" i="11"/>
  <c r="AE7" i="11" l="1"/>
  <c r="W7" i="11"/>
  <c r="AA7" i="11"/>
  <c r="Y7" i="11"/>
  <c r="AC7" i="11"/>
  <c r="U7" i="11"/>
  <c r="M168" i="17" l="1"/>
  <c r="M151" i="17" l="1"/>
  <c r="AA151" i="17"/>
  <c r="AE3" i="5" l="1"/>
  <c r="AD3" i="5"/>
  <c r="AC3" i="5"/>
  <c r="AB3" i="5"/>
  <c r="AA3" i="5"/>
  <c r="Z3" i="5"/>
  <c r="Y3" i="5"/>
  <c r="X3" i="5"/>
  <c r="W3" i="5"/>
  <c r="V3" i="5"/>
  <c r="U3" i="5"/>
  <c r="T3" i="5"/>
  <c r="P11" i="5"/>
  <c r="O11" i="5"/>
  <c r="N11" i="5"/>
  <c r="M11" i="5"/>
  <c r="L11" i="5"/>
  <c r="K11" i="5"/>
  <c r="J11" i="5"/>
  <c r="I11" i="5"/>
  <c r="H11" i="5"/>
  <c r="G11" i="5"/>
  <c r="F11" i="5"/>
  <c r="E11" i="5"/>
  <c r="P5" i="5"/>
  <c r="O5" i="5"/>
  <c r="N5" i="5"/>
  <c r="M5" i="5"/>
  <c r="L5" i="5"/>
  <c r="K5" i="5"/>
  <c r="J5" i="5"/>
  <c r="I5" i="5"/>
  <c r="H5" i="5"/>
  <c r="G5" i="5"/>
  <c r="F5" i="5"/>
  <c r="E5" i="5"/>
  <c r="Q5" i="20" l="1"/>
  <c r="G5" i="20"/>
  <c r="Q4" i="20"/>
  <c r="P4" i="20"/>
  <c r="O4" i="20"/>
  <c r="N4" i="20"/>
  <c r="M4" i="20"/>
  <c r="L4" i="20"/>
  <c r="K4" i="20"/>
  <c r="J4" i="20"/>
  <c r="I4" i="20"/>
  <c r="H4" i="20"/>
  <c r="G4" i="20"/>
  <c r="F4" i="20"/>
  <c r="F27" i="21" l="1"/>
  <c r="F20" i="21"/>
  <c r="F22" i="21"/>
  <c r="C26" i="21"/>
  <c r="C20" i="21"/>
  <c r="C23" i="21"/>
  <c r="M15" i="21"/>
  <c r="F24" i="21"/>
  <c r="F28" i="21"/>
  <c r="F23" i="21"/>
  <c r="F18" i="21"/>
  <c r="C24" i="21"/>
  <c r="C18" i="21"/>
  <c r="C27" i="21"/>
  <c r="B23" i="21"/>
  <c r="B20" i="21"/>
  <c r="B26" i="21"/>
  <c r="G24" i="21"/>
  <c r="G22" i="21"/>
  <c r="G27" i="21"/>
  <c r="G20" i="21"/>
  <c r="C28" i="21"/>
  <c r="C22" i="21"/>
  <c r="C19" i="21"/>
  <c r="B22" i="21"/>
  <c r="B19" i="21"/>
  <c r="B28" i="21"/>
  <c r="G23" i="21"/>
  <c r="G18" i="21"/>
  <c r="G28" i="21"/>
  <c r="B24" i="21"/>
  <c r="B18" i="21"/>
  <c r="B27" i="21"/>
  <c r="Q15" i="20"/>
  <c r="P15" i="20"/>
  <c r="O15" i="20"/>
  <c r="N15" i="20"/>
  <c r="M15" i="20"/>
  <c r="L15" i="20"/>
  <c r="K15" i="20"/>
  <c r="J15" i="20"/>
  <c r="I15" i="20"/>
  <c r="H15" i="20"/>
  <c r="G15" i="20"/>
  <c r="F15" i="20"/>
  <c r="C15" i="20"/>
  <c r="C15" i="22" s="1"/>
  <c r="O30" i="11" l="1"/>
  <c r="M30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P54" i="11"/>
  <c r="F54" i="11"/>
  <c r="P30" i="11"/>
  <c r="N30" i="11"/>
  <c r="L30" i="11"/>
  <c r="K30" i="11"/>
  <c r="H30" i="11"/>
  <c r="G30" i="11"/>
  <c r="F30" i="11"/>
  <c r="E30" i="11"/>
  <c r="D30" i="11"/>
  <c r="C30" i="11"/>
  <c r="P15" i="10" l="1"/>
  <c r="O15" i="10"/>
  <c r="N15" i="10"/>
  <c r="M15" i="10"/>
  <c r="L15" i="10"/>
  <c r="K15" i="10"/>
  <c r="J15" i="10"/>
  <c r="I15" i="10"/>
  <c r="H15" i="10"/>
  <c r="G15" i="10"/>
  <c r="F15" i="10"/>
  <c r="I15" i="8"/>
  <c r="Q15" i="8"/>
  <c r="P15" i="8"/>
  <c r="O15" i="8"/>
  <c r="N15" i="8"/>
  <c r="M15" i="8"/>
  <c r="L15" i="8"/>
  <c r="K15" i="8"/>
  <c r="J15" i="8"/>
  <c r="H15" i="8"/>
  <c r="G15" i="8"/>
  <c r="F15" i="8"/>
  <c r="P11" i="3"/>
  <c r="O11" i="3"/>
  <c r="N11" i="3"/>
  <c r="M11" i="3"/>
  <c r="L11" i="3"/>
  <c r="K11" i="3"/>
  <c r="J11" i="3"/>
  <c r="I11" i="3"/>
  <c r="H11" i="3"/>
  <c r="G11" i="3"/>
  <c r="F11" i="3"/>
  <c r="E11" i="3"/>
  <c r="R26" i="15" l="1"/>
  <c r="Q26" i="15"/>
  <c r="P26" i="15"/>
  <c r="O26" i="15"/>
  <c r="N26" i="15"/>
  <c r="M26" i="15"/>
  <c r="L26" i="15"/>
  <c r="K26" i="15"/>
  <c r="J26" i="15"/>
  <c r="I26" i="15"/>
  <c r="H26" i="15"/>
  <c r="G26" i="15"/>
  <c r="H22" i="17" l="1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63" i="17" l="1"/>
  <c r="V8" i="17"/>
  <c r="H69" i="17"/>
  <c r="V14" i="17"/>
  <c r="H71" i="17"/>
  <c r="V16" i="17"/>
  <c r="H74" i="17"/>
  <c r="V19" i="17"/>
  <c r="H77" i="17"/>
  <c r="V22" i="17"/>
  <c r="H60" i="17"/>
  <c r="V5" i="17"/>
  <c r="H62" i="17"/>
  <c r="V7" i="17"/>
  <c r="H64" i="17"/>
  <c r="V9" i="17"/>
  <c r="H66" i="17"/>
  <c r="V11" i="17"/>
  <c r="H68" i="17"/>
  <c r="V13" i="17"/>
  <c r="H72" i="17"/>
  <c r="V17" i="17"/>
  <c r="H75" i="17"/>
  <c r="V20" i="17"/>
  <c r="H70" i="17"/>
  <c r="V15" i="17"/>
  <c r="H73" i="17"/>
  <c r="V18" i="17"/>
  <c r="H61" i="17"/>
  <c r="V6" i="17"/>
  <c r="H65" i="17"/>
  <c r="V10" i="17"/>
  <c r="H67" i="17"/>
  <c r="V12" i="17"/>
  <c r="H76" i="17"/>
  <c r="V21" i="17"/>
  <c r="G2" i="15"/>
  <c r="H2" i="15"/>
  <c r="I2" i="15"/>
  <c r="J2" i="15"/>
  <c r="K2" i="15"/>
  <c r="L2" i="15"/>
  <c r="M2" i="15"/>
  <c r="N2" i="15"/>
  <c r="O2" i="15"/>
  <c r="P2" i="15"/>
  <c r="Q2" i="15"/>
  <c r="R2" i="15"/>
  <c r="H3" i="15"/>
  <c r="R3" i="15"/>
  <c r="G5" i="15"/>
  <c r="H5" i="15"/>
  <c r="I5" i="15"/>
  <c r="J5" i="15"/>
  <c r="K5" i="15"/>
  <c r="L5" i="15"/>
  <c r="M5" i="15"/>
  <c r="N5" i="15"/>
  <c r="O5" i="15"/>
  <c r="P5" i="15"/>
  <c r="Q5" i="15"/>
  <c r="R5" i="15"/>
  <c r="G8" i="15"/>
  <c r="H8" i="15"/>
  <c r="I8" i="15"/>
  <c r="J8" i="15"/>
  <c r="K8" i="15"/>
  <c r="L8" i="15"/>
  <c r="M8" i="15"/>
  <c r="N8" i="15"/>
  <c r="O8" i="15"/>
  <c r="P8" i="15"/>
  <c r="Q8" i="15"/>
  <c r="R8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K2" i="14"/>
  <c r="F8" i="14" s="1"/>
  <c r="L2" i="14"/>
  <c r="AU8" i="14" s="1"/>
  <c r="M2" i="14"/>
  <c r="N2" i="14"/>
  <c r="BC2" i="14" s="1"/>
  <c r="L3" i="14"/>
  <c r="AV21" i="14" s="1"/>
  <c r="F9" i="14"/>
  <c r="G9" i="14"/>
  <c r="H9" i="14"/>
  <c r="I9" i="14"/>
  <c r="F10" i="14"/>
  <c r="G10" i="14"/>
  <c r="H10" i="14"/>
  <c r="I10" i="14"/>
  <c r="F11" i="14"/>
  <c r="G11" i="14"/>
  <c r="H11" i="14"/>
  <c r="I11" i="14"/>
  <c r="F12" i="14"/>
  <c r="G12" i="14"/>
  <c r="H12" i="14"/>
  <c r="I12" i="14"/>
  <c r="F13" i="14"/>
  <c r="G13" i="14"/>
  <c r="H13" i="14"/>
  <c r="I13" i="14"/>
  <c r="F14" i="14"/>
  <c r="G14" i="14"/>
  <c r="H14" i="14"/>
  <c r="M14" i="14" s="1"/>
  <c r="I14" i="14"/>
  <c r="F15" i="14"/>
  <c r="G15" i="14"/>
  <c r="H15" i="14"/>
  <c r="I15" i="14"/>
  <c r="AQ16" i="14"/>
  <c r="F16" i="14"/>
  <c r="G16" i="14"/>
  <c r="H16" i="14"/>
  <c r="I16" i="14"/>
  <c r="AQ17" i="14"/>
  <c r="F17" i="14"/>
  <c r="G17" i="14"/>
  <c r="H17" i="14"/>
  <c r="I17" i="14"/>
  <c r="F19" i="14"/>
  <c r="G19" i="14"/>
  <c r="H19" i="14"/>
  <c r="I19" i="14"/>
  <c r="F20" i="14"/>
  <c r="G20" i="14"/>
  <c r="H20" i="14"/>
  <c r="I20" i="14"/>
  <c r="F21" i="14"/>
  <c r="G21" i="14"/>
  <c r="H21" i="14"/>
  <c r="I21" i="14"/>
  <c r="AQ21" i="14"/>
  <c r="F22" i="14"/>
  <c r="G22" i="14"/>
  <c r="L22" i="14" s="1"/>
  <c r="H22" i="14"/>
  <c r="I22" i="14"/>
  <c r="F23" i="14"/>
  <c r="G23" i="14"/>
  <c r="H23" i="14"/>
  <c r="M23" i="14" s="1"/>
  <c r="I23" i="14"/>
  <c r="N23" i="14" s="1"/>
  <c r="F24" i="14"/>
  <c r="G24" i="14"/>
  <c r="H24" i="14"/>
  <c r="I24" i="14"/>
  <c r="AQ24" i="14"/>
  <c r="F25" i="14"/>
  <c r="G25" i="14"/>
  <c r="H25" i="14"/>
  <c r="I25" i="14"/>
  <c r="F26" i="14"/>
  <c r="G26" i="14"/>
  <c r="H26" i="14"/>
  <c r="I26" i="14"/>
  <c r="F27" i="14"/>
  <c r="G27" i="14"/>
  <c r="H27" i="14"/>
  <c r="I27" i="14"/>
  <c r="N27" i="14" s="1"/>
  <c r="K33" i="14"/>
  <c r="AZ33" i="14" s="1"/>
  <c r="L33" i="14"/>
  <c r="BA33" i="14" s="1"/>
  <c r="M33" i="14"/>
  <c r="H39" i="14" s="1"/>
  <c r="N33" i="14"/>
  <c r="AF39" i="14" s="1"/>
  <c r="F40" i="14"/>
  <c r="G40" i="14"/>
  <c r="H40" i="14"/>
  <c r="I40" i="14"/>
  <c r="F41" i="14"/>
  <c r="G41" i="14"/>
  <c r="H41" i="14"/>
  <c r="I41" i="14"/>
  <c r="F42" i="14"/>
  <c r="G42" i="14"/>
  <c r="H42" i="14"/>
  <c r="M42" i="14" s="1"/>
  <c r="I42" i="14"/>
  <c r="F43" i="14"/>
  <c r="G43" i="14"/>
  <c r="H43" i="14"/>
  <c r="M43" i="14" s="1"/>
  <c r="I43" i="14"/>
  <c r="F44" i="14"/>
  <c r="G44" i="14"/>
  <c r="H44" i="14"/>
  <c r="M44" i="14" s="1"/>
  <c r="I44" i="14"/>
  <c r="F45" i="14"/>
  <c r="G45" i="14"/>
  <c r="H45" i="14"/>
  <c r="M45" i="14" s="1"/>
  <c r="I45" i="14"/>
  <c r="F46" i="14"/>
  <c r="G46" i="14"/>
  <c r="H46" i="14"/>
  <c r="I46" i="14"/>
  <c r="F47" i="14"/>
  <c r="G47" i="14"/>
  <c r="H47" i="14"/>
  <c r="M47" i="14" s="1"/>
  <c r="I47" i="14"/>
  <c r="F48" i="14"/>
  <c r="K48" i="14" s="1"/>
  <c r="G48" i="14"/>
  <c r="H48" i="14"/>
  <c r="M48" i="14" s="1"/>
  <c r="I48" i="14"/>
  <c r="F50" i="14"/>
  <c r="G50" i="14"/>
  <c r="H50" i="14"/>
  <c r="I50" i="14"/>
  <c r="F51" i="14"/>
  <c r="G51" i="14"/>
  <c r="H51" i="14"/>
  <c r="I51" i="14"/>
  <c r="F52" i="14"/>
  <c r="G52" i="14"/>
  <c r="H52" i="14"/>
  <c r="I52" i="14"/>
  <c r="F53" i="14"/>
  <c r="G53" i="14"/>
  <c r="H53" i="14"/>
  <c r="I53" i="14"/>
  <c r="F54" i="14"/>
  <c r="G54" i="14"/>
  <c r="H54" i="14"/>
  <c r="I54" i="14"/>
  <c r="F55" i="14"/>
  <c r="G55" i="14"/>
  <c r="H55" i="14"/>
  <c r="M55" i="14" s="1"/>
  <c r="I55" i="14"/>
  <c r="F56" i="14"/>
  <c r="K56" i="14" s="1"/>
  <c r="G56" i="14"/>
  <c r="H56" i="14"/>
  <c r="M56" i="14" s="1"/>
  <c r="I56" i="14"/>
  <c r="F57" i="14"/>
  <c r="G57" i="14"/>
  <c r="H57" i="14"/>
  <c r="M57" i="14" s="1"/>
  <c r="I57" i="14"/>
  <c r="F58" i="14"/>
  <c r="G58" i="14"/>
  <c r="H58" i="14"/>
  <c r="M58" i="14" s="1"/>
  <c r="I58" i="14"/>
  <c r="K64" i="14"/>
  <c r="L64" i="14"/>
  <c r="BA64" i="14" s="1"/>
  <c r="M64" i="14"/>
  <c r="H70" i="14" s="1"/>
  <c r="N64" i="14"/>
  <c r="N65" i="14"/>
  <c r="AH74" i="14" s="1"/>
  <c r="F71" i="14"/>
  <c r="G71" i="14"/>
  <c r="H71" i="14"/>
  <c r="I71" i="14"/>
  <c r="F72" i="14"/>
  <c r="G72" i="14"/>
  <c r="H72" i="14"/>
  <c r="M72" i="14" s="1"/>
  <c r="I72" i="14"/>
  <c r="N72" i="14" s="1"/>
  <c r="F73" i="14"/>
  <c r="G73" i="14"/>
  <c r="H73" i="14"/>
  <c r="M73" i="14" s="1"/>
  <c r="I73" i="14"/>
  <c r="F74" i="14"/>
  <c r="G74" i="14"/>
  <c r="H74" i="14"/>
  <c r="M74" i="14" s="1"/>
  <c r="I74" i="14"/>
  <c r="F75" i="14"/>
  <c r="G75" i="14"/>
  <c r="L75" i="14" s="1"/>
  <c r="H75" i="14"/>
  <c r="M75" i="14" s="1"/>
  <c r="I75" i="14"/>
  <c r="F76" i="14"/>
  <c r="G76" i="14"/>
  <c r="H76" i="14"/>
  <c r="M76" i="14" s="1"/>
  <c r="I76" i="14"/>
  <c r="F77" i="14"/>
  <c r="G77" i="14"/>
  <c r="H77" i="14"/>
  <c r="I77" i="14"/>
  <c r="F78" i="14"/>
  <c r="G78" i="14"/>
  <c r="H78" i="14"/>
  <c r="I78" i="14"/>
  <c r="F79" i="14"/>
  <c r="G79" i="14"/>
  <c r="H79" i="14"/>
  <c r="I79" i="14"/>
  <c r="F81" i="14"/>
  <c r="G81" i="14"/>
  <c r="H81" i="14"/>
  <c r="I81" i="14"/>
  <c r="F82" i="14"/>
  <c r="G82" i="14"/>
  <c r="L82" i="14" s="1"/>
  <c r="H82" i="14"/>
  <c r="I82" i="14"/>
  <c r="N82" i="14" s="1"/>
  <c r="F83" i="14"/>
  <c r="G83" i="14"/>
  <c r="H83" i="14"/>
  <c r="M83" i="14" s="1"/>
  <c r="I83" i="14"/>
  <c r="F84" i="14"/>
  <c r="G84" i="14"/>
  <c r="L84" i="14" s="1"/>
  <c r="H84" i="14"/>
  <c r="M84" i="14" s="1"/>
  <c r="I84" i="14"/>
  <c r="F85" i="14"/>
  <c r="G85" i="14"/>
  <c r="H85" i="14"/>
  <c r="I85" i="14"/>
  <c r="F86" i="14"/>
  <c r="G86" i="14"/>
  <c r="H86" i="14"/>
  <c r="I86" i="14"/>
  <c r="F87" i="14"/>
  <c r="G87" i="14"/>
  <c r="H87" i="14"/>
  <c r="I87" i="14"/>
  <c r="N87" i="14" s="1"/>
  <c r="F88" i="14"/>
  <c r="G88" i="14"/>
  <c r="H88" i="14"/>
  <c r="M88" i="14" s="1"/>
  <c r="I88" i="14"/>
  <c r="F89" i="14"/>
  <c r="G89" i="14"/>
  <c r="H89" i="14"/>
  <c r="I89" i="14"/>
  <c r="K2" i="13"/>
  <c r="F8" i="13" s="1"/>
  <c r="L2" i="13"/>
  <c r="G8" i="13" s="1"/>
  <c r="M2" i="13"/>
  <c r="M8" i="13" s="1"/>
  <c r="N2" i="13"/>
  <c r="L3" i="13"/>
  <c r="B7" i="13"/>
  <c r="C7" i="13"/>
  <c r="C9" i="13"/>
  <c r="D9" i="13"/>
  <c r="F9" i="13"/>
  <c r="G9" i="13"/>
  <c r="H9" i="13"/>
  <c r="I9" i="13"/>
  <c r="C10" i="13"/>
  <c r="D10" i="13"/>
  <c r="F10" i="13"/>
  <c r="G10" i="13"/>
  <c r="H10" i="13"/>
  <c r="I10" i="13"/>
  <c r="C11" i="13"/>
  <c r="D11" i="13"/>
  <c r="AQ11" i="13" s="1"/>
  <c r="F11" i="13"/>
  <c r="G11" i="13"/>
  <c r="H11" i="13"/>
  <c r="M11" i="13" s="1"/>
  <c r="I11" i="13"/>
  <c r="C12" i="13"/>
  <c r="D12" i="13"/>
  <c r="F12" i="13"/>
  <c r="G12" i="13"/>
  <c r="H12" i="13"/>
  <c r="I12" i="13"/>
  <c r="C13" i="13"/>
  <c r="D13" i="13"/>
  <c r="F13" i="13"/>
  <c r="G13" i="13"/>
  <c r="H13" i="13"/>
  <c r="M13" i="13" s="1"/>
  <c r="I13" i="13"/>
  <c r="C14" i="13"/>
  <c r="D14" i="13"/>
  <c r="AQ14" i="13" s="1"/>
  <c r="F14" i="13"/>
  <c r="G14" i="13"/>
  <c r="H14" i="13"/>
  <c r="I14" i="13"/>
  <c r="C15" i="13"/>
  <c r="D15" i="13"/>
  <c r="AQ15" i="13" s="1"/>
  <c r="F15" i="13"/>
  <c r="G15" i="13"/>
  <c r="H15" i="13"/>
  <c r="M15" i="13" s="1"/>
  <c r="I15" i="13"/>
  <c r="C16" i="13"/>
  <c r="D16" i="13"/>
  <c r="F16" i="13"/>
  <c r="G16" i="13"/>
  <c r="H16" i="13"/>
  <c r="M16" i="13" s="1"/>
  <c r="I16" i="13"/>
  <c r="C17" i="13"/>
  <c r="D17" i="13"/>
  <c r="F17" i="13"/>
  <c r="G17" i="13"/>
  <c r="H17" i="13"/>
  <c r="M17" i="13" s="1"/>
  <c r="I17" i="13"/>
  <c r="C19" i="13"/>
  <c r="D19" i="13"/>
  <c r="F19" i="13"/>
  <c r="G19" i="13"/>
  <c r="H19" i="13"/>
  <c r="M19" i="13" s="1"/>
  <c r="I19" i="13"/>
  <c r="C20" i="13"/>
  <c r="D20" i="13"/>
  <c r="F20" i="13"/>
  <c r="G20" i="13"/>
  <c r="H20" i="13"/>
  <c r="M20" i="13" s="1"/>
  <c r="I20" i="13"/>
  <c r="C21" i="13"/>
  <c r="D21" i="13"/>
  <c r="F21" i="13"/>
  <c r="G21" i="13"/>
  <c r="H21" i="13"/>
  <c r="I21" i="13"/>
  <c r="C22" i="13"/>
  <c r="D22" i="13"/>
  <c r="AQ22" i="13" s="1"/>
  <c r="F22" i="13"/>
  <c r="G22" i="13"/>
  <c r="H22" i="13"/>
  <c r="I22" i="13"/>
  <c r="C23" i="13"/>
  <c r="D23" i="13"/>
  <c r="F23" i="13"/>
  <c r="G23" i="13"/>
  <c r="H23" i="13"/>
  <c r="I23" i="13"/>
  <c r="C24" i="13"/>
  <c r="D24" i="13"/>
  <c r="F24" i="13"/>
  <c r="G24" i="13"/>
  <c r="H24" i="13"/>
  <c r="M24" i="13" s="1"/>
  <c r="I24" i="13"/>
  <c r="C25" i="13"/>
  <c r="D25" i="13"/>
  <c r="F25" i="13"/>
  <c r="G25" i="13"/>
  <c r="H25" i="13"/>
  <c r="M25" i="13" s="1"/>
  <c r="I25" i="13"/>
  <c r="C26" i="13"/>
  <c r="D26" i="13"/>
  <c r="F26" i="13"/>
  <c r="G26" i="13"/>
  <c r="H26" i="13"/>
  <c r="M26" i="13" s="1"/>
  <c r="I26" i="13"/>
  <c r="C27" i="13"/>
  <c r="D27" i="13"/>
  <c r="AQ27" i="13" s="1"/>
  <c r="F27" i="13"/>
  <c r="G27" i="13"/>
  <c r="H27" i="13"/>
  <c r="I27" i="13"/>
  <c r="K33" i="13"/>
  <c r="P39" i="13" s="1"/>
  <c r="L33" i="13"/>
  <c r="L39" i="13" s="1"/>
  <c r="M33" i="13"/>
  <c r="AZ39" i="13" s="1"/>
  <c r="N33" i="13"/>
  <c r="B38" i="13"/>
  <c r="C38" i="13"/>
  <c r="C40" i="13"/>
  <c r="D40" i="13"/>
  <c r="F40" i="13"/>
  <c r="G40" i="13"/>
  <c r="H40" i="13"/>
  <c r="I40" i="13"/>
  <c r="C41" i="13"/>
  <c r="D41" i="13"/>
  <c r="F41" i="13"/>
  <c r="G41" i="13"/>
  <c r="H41" i="13"/>
  <c r="I41" i="13"/>
  <c r="C42" i="13"/>
  <c r="D42" i="13"/>
  <c r="F42" i="13"/>
  <c r="G42" i="13"/>
  <c r="H42" i="13"/>
  <c r="M42" i="13" s="1"/>
  <c r="I42" i="13"/>
  <c r="C43" i="13"/>
  <c r="D43" i="13"/>
  <c r="F43" i="13"/>
  <c r="G43" i="13"/>
  <c r="H43" i="13"/>
  <c r="M43" i="13" s="1"/>
  <c r="I43" i="13"/>
  <c r="C44" i="13"/>
  <c r="D44" i="13"/>
  <c r="F44" i="13"/>
  <c r="G44" i="13"/>
  <c r="H44" i="13"/>
  <c r="M44" i="13" s="1"/>
  <c r="I44" i="13"/>
  <c r="C45" i="13"/>
  <c r="D45" i="13"/>
  <c r="F45" i="13"/>
  <c r="G45" i="13"/>
  <c r="H45" i="13"/>
  <c r="M45" i="13" s="1"/>
  <c r="I45" i="13"/>
  <c r="C46" i="13"/>
  <c r="D46" i="13"/>
  <c r="F46" i="13"/>
  <c r="G46" i="13"/>
  <c r="H46" i="13"/>
  <c r="M46" i="13" s="1"/>
  <c r="I46" i="13"/>
  <c r="C47" i="13"/>
  <c r="D47" i="13"/>
  <c r="F47" i="13"/>
  <c r="G47" i="13"/>
  <c r="H47" i="13"/>
  <c r="M47" i="13" s="1"/>
  <c r="I47" i="13"/>
  <c r="C48" i="13"/>
  <c r="D48" i="13"/>
  <c r="F48" i="13"/>
  <c r="G48" i="13"/>
  <c r="H48" i="13"/>
  <c r="I48" i="13"/>
  <c r="C50" i="13"/>
  <c r="D50" i="13"/>
  <c r="F50" i="13"/>
  <c r="G50" i="13"/>
  <c r="H50" i="13"/>
  <c r="M50" i="13" s="1"/>
  <c r="I50" i="13"/>
  <c r="C51" i="13"/>
  <c r="D51" i="13"/>
  <c r="F51" i="13"/>
  <c r="G51" i="13"/>
  <c r="H51" i="13"/>
  <c r="M51" i="13" s="1"/>
  <c r="I51" i="13"/>
  <c r="C52" i="13"/>
  <c r="D52" i="13"/>
  <c r="F52" i="13"/>
  <c r="G52" i="13"/>
  <c r="H52" i="13"/>
  <c r="M52" i="13" s="1"/>
  <c r="I52" i="13"/>
  <c r="C53" i="13"/>
  <c r="D53" i="13"/>
  <c r="F53" i="13"/>
  <c r="G53" i="13"/>
  <c r="H53" i="13"/>
  <c r="M53" i="13" s="1"/>
  <c r="I53" i="13"/>
  <c r="C54" i="13"/>
  <c r="D54" i="13"/>
  <c r="F54" i="13"/>
  <c r="G54" i="13"/>
  <c r="H54" i="13"/>
  <c r="M54" i="13" s="1"/>
  <c r="I54" i="13"/>
  <c r="C55" i="13"/>
  <c r="D55" i="13"/>
  <c r="F55" i="13"/>
  <c r="G55" i="13"/>
  <c r="H55" i="13"/>
  <c r="M55" i="13" s="1"/>
  <c r="I55" i="13"/>
  <c r="C56" i="13"/>
  <c r="D56" i="13"/>
  <c r="F56" i="13"/>
  <c r="G56" i="13"/>
  <c r="H56" i="13"/>
  <c r="M56" i="13" s="1"/>
  <c r="I56" i="13"/>
  <c r="C57" i="13"/>
  <c r="D57" i="13"/>
  <c r="F57" i="13"/>
  <c r="G57" i="13"/>
  <c r="H57" i="13"/>
  <c r="M57" i="13" s="1"/>
  <c r="I57" i="13"/>
  <c r="C58" i="13"/>
  <c r="D58" i="13"/>
  <c r="F58" i="13"/>
  <c r="G58" i="13"/>
  <c r="H58" i="13"/>
  <c r="M58" i="13" s="1"/>
  <c r="I58" i="13"/>
  <c r="K64" i="13"/>
  <c r="P70" i="13" s="1"/>
  <c r="L64" i="13"/>
  <c r="G70" i="13" s="1"/>
  <c r="M64" i="13"/>
  <c r="N64" i="13"/>
  <c r="I70" i="13" s="1"/>
  <c r="N65" i="13"/>
  <c r="B69" i="13"/>
  <c r="C69" i="13"/>
  <c r="C71" i="13"/>
  <c r="D71" i="13"/>
  <c r="F71" i="13"/>
  <c r="G71" i="13"/>
  <c r="H71" i="13"/>
  <c r="I71" i="13"/>
  <c r="C72" i="13"/>
  <c r="D72" i="13"/>
  <c r="F72" i="13"/>
  <c r="G72" i="13"/>
  <c r="H72" i="13"/>
  <c r="I72" i="13"/>
  <c r="C73" i="13"/>
  <c r="D73" i="13"/>
  <c r="F73" i="13"/>
  <c r="G73" i="13"/>
  <c r="H73" i="13"/>
  <c r="M73" i="13" s="1"/>
  <c r="I73" i="13"/>
  <c r="C74" i="13"/>
  <c r="D74" i="13"/>
  <c r="F74" i="13"/>
  <c r="G74" i="13"/>
  <c r="H74" i="13"/>
  <c r="M74" i="13" s="1"/>
  <c r="I74" i="13"/>
  <c r="C75" i="13"/>
  <c r="D75" i="13"/>
  <c r="F75" i="13"/>
  <c r="G75" i="13"/>
  <c r="H75" i="13"/>
  <c r="M75" i="13" s="1"/>
  <c r="I75" i="13"/>
  <c r="C76" i="13"/>
  <c r="D76" i="13"/>
  <c r="F76" i="13"/>
  <c r="G76" i="13"/>
  <c r="H76" i="13"/>
  <c r="M76" i="13" s="1"/>
  <c r="I76" i="13"/>
  <c r="C77" i="13"/>
  <c r="D77" i="13"/>
  <c r="F77" i="13"/>
  <c r="G77" i="13"/>
  <c r="H77" i="13"/>
  <c r="I77" i="13"/>
  <c r="C78" i="13"/>
  <c r="D78" i="13"/>
  <c r="F78" i="13"/>
  <c r="G78" i="13"/>
  <c r="H78" i="13"/>
  <c r="M78" i="13" s="1"/>
  <c r="I78" i="13"/>
  <c r="C79" i="13"/>
  <c r="D79" i="13"/>
  <c r="F79" i="13"/>
  <c r="G79" i="13"/>
  <c r="H79" i="13"/>
  <c r="M79" i="13" s="1"/>
  <c r="I79" i="13"/>
  <c r="C81" i="13"/>
  <c r="D81" i="13"/>
  <c r="F81" i="13"/>
  <c r="G81" i="13"/>
  <c r="H81" i="13"/>
  <c r="I81" i="13"/>
  <c r="C82" i="13"/>
  <c r="D82" i="13"/>
  <c r="F82" i="13"/>
  <c r="G82" i="13"/>
  <c r="H82" i="13"/>
  <c r="M82" i="13" s="1"/>
  <c r="I82" i="13"/>
  <c r="C83" i="13"/>
  <c r="D83" i="13"/>
  <c r="F83" i="13"/>
  <c r="G83" i="13"/>
  <c r="H83" i="13"/>
  <c r="M83" i="13" s="1"/>
  <c r="I83" i="13"/>
  <c r="C84" i="13"/>
  <c r="D84" i="13"/>
  <c r="F84" i="13"/>
  <c r="G84" i="13"/>
  <c r="H84" i="13"/>
  <c r="M84" i="13" s="1"/>
  <c r="I84" i="13"/>
  <c r="C85" i="13"/>
  <c r="D85" i="13"/>
  <c r="F85" i="13"/>
  <c r="G85" i="13"/>
  <c r="H85" i="13"/>
  <c r="M85" i="13" s="1"/>
  <c r="I85" i="13"/>
  <c r="C86" i="13"/>
  <c r="D86" i="13"/>
  <c r="F86" i="13"/>
  <c r="G86" i="13"/>
  <c r="H86" i="13"/>
  <c r="M86" i="13" s="1"/>
  <c r="I86" i="13"/>
  <c r="C87" i="13"/>
  <c r="D87" i="13"/>
  <c r="F87" i="13"/>
  <c r="G87" i="13"/>
  <c r="H87" i="13"/>
  <c r="M87" i="13" s="1"/>
  <c r="I87" i="13"/>
  <c r="C88" i="13"/>
  <c r="D88" i="13"/>
  <c r="F88" i="13"/>
  <c r="G88" i="13"/>
  <c r="H88" i="13"/>
  <c r="M88" i="13" s="1"/>
  <c r="I88" i="13"/>
  <c r="C89" i="13"/>
  <c r="D89" i="13"/>
  <c r="F89" i="13"/>
  <c r="G89" i="13"/>
  <c r="H89" i="13"/>
  <c r="M89" i="13" s="1"/>
  <c r="I89" i="13"/>
  <c r="M9" i="13" l="1"/>
  <c r="K79" i="13"/>
  <c r="N46" i="14"/>
  <c r="M77" i="13"/>
  <c r="M48" i="13"/>
  <c r="N81" i="13"/>
  <c r="L58" i="13"/>
  <c r="L56" i="13"/>
  <c r="N26" i="13"/>
  <c r="K20" i="13"/>
  <c r="L73" i="13"/>
  <c r="N44" i="13"/>
  <c r="L26" i="13"/>
  <c r="N23" i="13"/>
  <c r="N84" i="13"/>
  <c r="N82" i="13"/>
  <c r="N77" i="13"/>
  <c r="N75" i="13"/>
  <c r="N73" i="13"/>
  <c r="AG79" i="13"/>
  <c r="N27" i="13"/>
  <c r="K15" i="13"/>
  <c r="K83" i="13"/>
  <c r="W11" i="13"/>
  <c r="AZ2" i="14"/>
  <c r="AF85" i="14"/>
  <c r="BA2" i="13"/>
  <c r="X21" i="14"/>
  <c r="AN70" i="13"/>
  <c r="W23" i="14"/>
  <c r="AZ2" i="13"/>
  <c r="BA2" i="14"/>
  <c r="K8" i="14"/>
  <c r="K70" i="13"/>
  <c r="F70" i="13"/>
  <c r="AZ64" i="13"/>
  <c r="L70" i="13"/>
  <c r="AZ39" i="14"/>
  <c r="AZ33" i="13"/>
  <c r="K39" i="13"/>
  <c r="AF86" i="13"/>
  <c r="BE89" i="13"/>
  <c r="AG78" i="14"/>
  <c r="BE88" i="14"/>
  <c r="AF82" i="13"/>
  <c r="AH72" i="13"/>
  <c r="BF74" i="13"/>
  <c r="BG74" i="13" s="1"/>
  <c r="V15" i="13"/>
  <c r="AG85" i="13"/>
  <c r="AF71" i="13"/>
  <c r="L48" i="14"/>
  <c r="BE79" i="13"/>
  <c r="AH74" i="13"/>
  <c r="BE87" i="14"/>
  <c r="AF78" i="14"/>
  <c r="BE88" i="13"/>
  <c r="AH85" i="13"/>
  <c r="BE78" i="13"/>
  <c r="AH85" i="14"/>
  <c r="L17" i="13"/>
  <c r="AU13" i="13"/>
  <c r="V39" i="13"/>
  <c r="K51" i="13"/>
  <c r="F39" i="13"/>
  <c r="L20" i="13"/>
  <c r="AQ12" i="13"/>
  <c r="N83" i="13"/>
  <c r="AG88" i="13"/>
  <c r="AF88" i="13"/>
  <c r="AN39" i="13"/>
  <c r="L19" i="13"/>
  <c r="M14" i="13"/>
  <c r="BE84" i="14"/>
  <c r="AH75" i="14"/>
  <c r="N39" i="14"/>
  <c r="BB33" i="14"/>
  <c r="AG79" i="14"/>
  <c r="M39" i="14"/>
  <c r="AG88" i="14"/>
  <c r="AF88" i="14"/>
  <c r="H90" i="14"/>
  <c r="K52" i="14"/>
  <c r="F18" i="14"/>
  <c r="F29" i="14" s="1"/>
  <c r="K55" i="13"/>
  <c r="L85" i="13"/>
  <c r="K82" i="13"/>
  <c r="M27" i="13"/>
  <c r="M72" i="13"/>
  <c r="K76" i="13"/>
  <c r="L15" i="13"/>
  <c r="L71" i="13"/>
  <c r="AV17" i="13"/>
  <c r="AW17" i="13" s="1"/>
  <c r="AV21" i="13"/>
  <c r="AW21" i="13" s="1"/>
  <c r="X12" i="13"/>
  <c r="BB64" i="14"/>
  <c r="BE39" i="14"/>
  <c r="BC33" i="14"/>
  <c r="I39" i="14"/>
  <c r="AQ27" i="14"/>
  <c r="AH87" i="13"/>
  <c r="AQ25" i="14"/>
  <c r="BE87" i="13"/>
  <c r="AU22" i="14"/>
  <c r="W21" i="14"/>
  <c r="BF79" i="13"/>
  <c r="BG79" i="13" s="1"/>
  <c r="AF76" i="13"/>
  <c r="BE76" i="13"/>
  <c r="L83" i="14"/>
  <c r="L83" i="13"/>
  <c r="C90" i="13"/>
  <c r="K19" i="13"/>
  <c r="N19" i="13"/>
  <c r="L47" i="14"/>
  <c r="N47" i="14"/>
  <c r="L45" i="13"/>
  <c r="L12" i="13"/>
  <c r="M12" i="13"/>
  <c r="L43" i="13"/>
  <c r="M41" i="13"/>
  <c r="L72" i="13"/>
  <c r="L41" i="13"/>
  <c r="N71" i="13"/>
  <c r="L71" i="14"/>
  <c r="M71" i="13"/>
  <c r="L50" i="13"/>
  <c r="N46" i="13"/>
  <c r="H80" i="13"/>
  <c r="H91" i="13" s="1"/>
  <c r="K45" i="13"/>
  <c r="K26" i="13"/>
  <c r="N86" i="13"/>
  <c r="K43" i="13"/>
  <c r="K14" i="13"/>
  <c r="H49" i="14"/>
  <c r="H60" i="14" s="1"/>
  <c r="F28" i="14"/>
  <c r="F90" i="14"/>
  <c r="I59" i="14"/>
  <c r="K47" i="14"/>
  <c r="F49" i="14"/>
  <c r="F60" i="14" s="1"/>
  <c r="N26" i="14"/>
  <c r="G59" i="14"/>
  <c r="H18" i="14"/>
  <c r="H29" i="14" s="1"/>
  <c r="H28" i="14"/>
  <c r="N76" i="14"/>
  <c r="F80" i="14"/>
  <c r="F91" i="14" s="1"/>
  <c r="M53" i="14"/>
  <c r="M20" i="14"/>
  <c r="M13" i="14"/>
  <c r="I80" i="14"/>
  <c r="I91" i="14" s="1"/>
  <c r="N56" i="14"/>
  <c r="AU27" i="14"/>
  <c r="K84" i="14"/>
  <c r="G80" i="14"/>
  <c r="G91" i="14" s="1"/>
  <c r="M51" i="14"/>
  <c r="N48" i="14"/>
  <c r="M46" i="14"/>
  <c r="K19" i="14"/>
  <c r="M71" i="14"/>
  <c r="I49" i="14"/>
  <c r="I60" i="14" s="1"/>
  <c r="K23" i="14"/>
  <c r="AW21" i="14"/>
  <c r="I80" i="13"/>
  <c r="I91" i="13" s="1"/>
  <c r="M59" i="13"/>
  <c r="K9" i="13"/>
  <c r="L9" i="13"/>
  <c r="L85" i="14"/>
  <c r="M85" i="14"/>
  <c r="K85" i="14"/>
  <c r="AF83" i="14"/>
  <c r="BE83" i="14"/>
  <c r="BE73" i="14"/>
  <c r="AF73" i="14"/>
  <c r="K17" i="14"/>
  <c r="M17" i="14"/>
  <c r="N85" i="13"/>
  <c r="AH83" i="13"/>
  <c r="N78" i="13"/>
  <c r="M70" i="13"/>
  <c r="AA70" i="13"/>
  <c r="AQ20" i="13"/>
  <c r="F28" i="13"/>
  <c r="W13" i="13"/>
  <c r="AQ13" i="13"/>
  <c r="AV9" i="13"/>
  <c r="AW9" i="13" s="1"/>
  <c r="AU10" i="13"/>
  <c r="AU9" i="13"/>
  <c r="X11" i="13"/>
  <c r="AU11" i="13"/>
  <c r="V12" i="13"/>
  <c r="AU14" i="13"/>
  <c r="AU23" i="13"/>
  <c r="W27" i="13"/>
  <c r="AU12" i="13"/>
  <c r="W15" i="13"/>
  <c r="V16" i="13"/>
  <c r="V17" i="13"/>
  <c r="W12" i="13"/>
  <c r="AV12" i="13"/>
  <c r="AW12" i="13" s="1"/>
  <c r="V13" i="13"/>
  <c r="X17" i="13"/>
  <c r="W21" i="13"/>
  <c r="AU21" i="13"/>
  <c r="AH83" i="14"/>
  <c r="K81" i="14"/>
  <c r="L81" i="14"/>
  <c r="N54" i="14"/>
  <c r="K54" i="14"/>
  <c r="M54" i="14"/>
  <c r="W26" i="14"/>
  <c r="X20" i="14"/>
  <c r="G8" i="14"/>
  <c r="V8" i="14"/>
  <c r="L8" i="14"/>
  <c r="K85" i="13"/>
  <c r="AF84" i="13"/>
  <c r="BE82" i="13"/>
  <c r="AG77" i="13"/>
  <c r="BE71" i="13"/>
  <c r="AF73" i="13"/>
  <c r="BE73" i="13"/>
  <c r="AG76" i="13"/>
  <c r="BF77" i="13"/>
  <c r="BG77" i="13" s="1"/>
  <c r="AF78" i="13"/>
  <c r="AF79" i="13"/>
  <c r="AH81" i="13"/>
  <c r="AG83" i="13"/>
  <c r="BF83" i="13"/>
  <c r="BG83" i="13" s="1"/>
  <c r="BE84" i="13"/>
  <c r="AF87" i="13"/>
  <c r="AH89" i="13"/>
  <c r="BC64" i="13"/>
  <c r="K47" i="13"/>
  <c r="L46" i="13"/>
  <c r="K44" i="13"/>
  <c r="N9" i="13"/>
  <c r="BE89" i="14"/>
  <c r="AF89" i="14"/>
  <c r="BF89" i="14"/>
  <c r="BG89" i="14" s="1"/>
  <c r="N85" i="14"/>
  <c r="N81" i="14"/>
  <c r="AF79" i="14"/>
  <c r="BE79" i="14"/>
  <c r="L74" i="14"/>
  <c r="K74" i="14"/>
  <c r="P8" i="14"/>
  <c r="AN8" i="14"/>
  <c r="BF85" i="13"/>
  <c r="BG85" i="13" s="1"/>
  <c r="F90" i="13"/>
  <c r="L82" i="13"/>
  <c r="AG78" i="13"/>
  <c r="N47" i="13"/>
  <c r="L47" i="13"/>
  <c r="K46" i="13"/>
  <c r="N42" i="13"/>
  <c r="I39" i="13"/>
  <c r="BC33" i="13"/>
  <c r="V22" i="13"/>
  <c r="V21" i="13"/>
  <c r="AU15" i="13"/>
  <c r="L14" i="13"/>
  <c r="X13" i="13"/>
  <c r="M81" i="14"/>
  <c r="N74" i="14"/>
  <c r="I70" i="14"/>
  <c r="BC64" i="14"/>
  <c r="N70" i="14"/>
  <c r="AQ26" i="14"/>
  <c r="L21" i="14"/>
  <c r="M21" i="14"/>
  <c r="W10" i="14"/>
  <c r="W22" i="13"/>
  <c r="G28" i="13"/>
  <c r="W17" i="13"/>
  <c r="AQ17" i="13"/>
  <c r="V11" i="13"/>
  <c r="N8" i="13"/>
  <c r="AF8" i="13"/>
  <c r="K27" i="14"/>
  <c r="M27" i="14"/>
  <c r="AQ22" i="14"/>
  <c r="K16" i="14"/>
  <c r="M16" i="14"/>
  <c r="N89" i="13"/>
  <c r="N87" i="13"/>
  <c r="H90" i="13"/>
  <c r="K81" i="13"/>
  <c r="AH76" i="13"/>
  <c r="L75" i="13"/>
  <c r="L74" i="13"/>
  <c r="N57" i="13"/>
  <c r="N53" i="13"/>
  <c r="N51" i="13"/>
  <c r="K48" i="13"/>
  <c r="I49" i="13"/>
  <c r="I60" i="13" s="1"/>
  <c r="F49" i="13"/>
  <c r="F60" i="13" s="1"/>
  <c r="K40" i="13"/>
  <c r="N24" i="13"/>
  <c r="AV22" i="13"/>
  <c r="AW22" i="13" s="1"/>
  <c r="N12" i="13"/>
  <c r="K12" i="13"/>
  <c r="I18" i="13"/>
  <c r="I29" i="13" s="1"/>
  <c r="BC2" i="13"/>
  <c r="BE82" i="14"/>
  <c r="BE75" i="14"/>
  <c r="AH71" i="14"/>
  <c r="N52" i="14"/>
  <c r="M52" i="14"/>
  <c r="N44" i="14"/>
  <c r="W22" i="14"/>
  <c r="K22" i="14"/>
  <c r="M22" i="14"/>
  <c r="N22" i="14"/>
  <c r="N25" i="13"/>
  <c r="L24" i="13"/>
  <c r="N20" i="13"/>
  <c r="K82" i="14"/>
  <c r="M82" i="14"/>
  <c r="W14" i="14"/>
  <c r="V21" i="14"/>
  <c r="AU21" i="14"/>
  <c r="AU23" i="14"/>
  <c r="AU24" i="14"/>
  <c r="AU25" i="14"/>
  <c r="AU26" i="14"/>
  <c r="W27" i="14"/>
  <c r="L45" i="14"/>
  <c r="AU26" i="13"/>
  <c r="AV26" i="13"/>
  <c r="AW26" i="13" s="1"/>
  <c r="AQ24" i="13"/>
  <c r="AU24" i="13"/>
  <c r="N11" i="13"/>
  <c r="K11" i="13"/>
  <c r="K86" i="14"/>
  <c r="M86" i="14"/>
  <c r="L86" i="14"/>
  <c r="AH77" i="14"/>
  <c r="BE77" i="14"/>
  <c r="BF77" i="14"/>
  <c r="BG77" i="14" s="1"/>
  <c r="AG77" i="14"/>
  <c r="F70" i="14"/>
  <c r="P70" i="14"/>
  <c r="K70" i="14"/>
  <c r="AQ15" i="14"/>
  <c r="AU15" i="14"/>
  <c r="W15" i="14"/>
  <c r="AV15" i="14"/>
  <c r="AW15" i="14" s="1"/>
  <c r="V25" i="13"/>
  <c r="AQ23" i="13"/>
  <c r="C18" i="13"/>
  <c r="C29" i="13" s="1"/>
  <c r="G18" i="13"/>
  <c r="G29" i="13" s="1"/>
  <c r="AQ10" i="13"/>
  <c r="H18" i="13"/>
  <c r="H29" i="13" s="1"/>
  <c r="X9" i="13"/>
  <c r="AQ9" i="13"/>
  <c r="N89" i="14"/>
  <c r="K89" i="14"/>
  <c r="L89" i="14"/>
  <c r="AF87" i="14"/>
  <c r="AH81" i="14"/>
  <c r="BE81" i="14"/>
  <c r="AF81" i="14"/>
  <c r="AF77" i="14"/>
  <c r="L73" i="14"/>
  <c r="N73" i="14"/>
  <c r="AN70" i="14"/>
  <c r="M40" i="14"/>
  <c r="P39" i="14"/>
  <c r="F39" i="14"/>
  <c r="AN39" i="14"/>
  <c r="AQ23" i="14"/>
  <c r="K9" i="14"/>
  <c r="M9" i="14"/>
  <c r="N9" i="14"/>
  <c r="M40" i="13"/>
  <c r="H49" i="13"/>
  <c r="H60" i="13" s="1"/>
  <c r="BB33" i="13"/>
  <c r="V10" i="13"/>
  <c r="AV10" i="13"/>
  <c r="AW10" i="13" s="1"/>
  <c r="W10" i="13"/>
  <c r="AG76" i="14"/>
  <c r="BF76" i="14"/>
  <c r="BG76" i="14" s="1"/>
  <c r="AH76" i="14"/>
  <c r="AF76" i="14"/>
  <c r="BE76" i="14"/>
  <c r="L88" i="13"/>
  <c r="L87" i="13"/>
  <c r="AG81" i="13"/>
  <c r="M81" i="13"/>
  <c r="M90" i="13" s="1"/>
  <c r="F80" i="13"/>
  <c r="F91" i="13" s="1"/>
  <c r="AZ70" i="13"/>
  <c r="V70" i="13"/>
  <c r="BA64" i="13"/>
  <c r="G49" i="13"/>
  <c r="G60" i="13" s="1"/>
  <c r="BA33" i="13"/>
  <c r="X27" i="13"/>
  <c r="AV27" i="13"/>
  <c r="AW27" i="13" s="1"/>
  <c r="X26" i="13"/>
  <c r="W23" i="13"/>
  <c r="M23" i="13"/>
  <c r="I28" i="13"/>
  <c r="W19" i="13"/>
  <c r="W16" i="13"/>
  <c r="AU16" i="13"/>
  <c r="X16" i="13"/>
  <c r="AV16" i="13"/>
  <c r="AW16" i="13" s="1"/>
  <c r="X14" i="13"/>
  <c r="AV14" i="13"/>
  <c r="AW14" i="13" s="1"/>
  <c r="L13" i="13"/>
  <c r="N10" i="13"/>
  <c r="K10" i="13"/>
  <c r="L10" i="13"/>
  <c r="AF89" i="13"/>
  <c r="K89" i="13"/>
  <c r="AH88" i="13"/>
  <c r="BF87" i="13"/>
  <c r="BG87" i="13" s="1"/>
  <c r="AG87" i="13"/>
  <c r="K87" i="13"/>
  <c r="BE85" i="13"/>
  <c r="AF85" i="13"/>
  <c r="BE83" i="13"/>
  <c r="AF83" i="13"/>
  <c r="BF81" i="13"/>
  <c r="BG81" i="13" s="1"/>
  <c r="AF81" i="13"/>
  <c r="L81" i="13"/>
  <c r="C80" i="13"/>
  <c r="C91" i="13" s="1"/>
  <c r="C92" i="13" s="1"/>
  <c r="AH78" i="13"/>
  <c r="K77" i="13"/>
  <c r="AG74" i="13"/>
  <c r="K72" i="13"/>
  <c r="K71" i="13"/>
  <c r="AU70" i="13"/>
  <c r="H70" i="13"/>
  <c r="K57" i="13"/>
  <c r="N55" i="13"/>
  <c r="K53" i="13"/>
  <c r="L52" i="13"/>
  <c r="N40" i="13"/>
  <c r="K27" i="13"/>
  <c r="L27" i="13"/>
  <c r="W26" i="13"/>
  <c r="AV24" i="13"/>
  <c r="AW24" i="13" s="1"/>
  <c r="V24" i="13"/>
  <c r="H28" i="13"/>
  <c r="M21" i="13"/>
  <c r="K21" i="13"/>
  <c r="C28" i="13"/>
  <c r="AU19" i="13"/>
  <c r="N16" i="13"/>
  <c r="K16" i="13"/>
  <c r="L16" i="13"/>
  <c r="X15" i="13"/>
  <c r="AV15" i="13"/>
  <c r="AW15" i="13" s="1"/>
  <c r="W14" i="13"/>
  <c r="L11" i="13"/>
  <c r="BE8" i="13"/>
  <c r="I8" i="13"/>
  <c r="AH87" i="14"/>
  <c r="K87" i="14"/>
  <c r="L87" i="14"/>
  <c r="M87" i="14"/>
  <c r="AG72" i="14"/>
  <c r="BE72" i="14"/>
  <c r="AQ19" i="14"/>
  <c r="V19" i="14"/>
  <c r="AU19" i="14"/>
  <c r="W19" i="14"/>
  <c r="AV19" i="14"/>
  <c r="AW19" i="14" s="1"/>
  <c r="X19" i="14"/>
  <c r="C18" i="14"/>
  <c r="C29" i="14" s="1"/>
  <c r="BB64" i="13"/>
  <c r="N48" i="13"/>
  <c r="M39" i="13"/>
  <c r="H39" i="13"/>
  <c r="AV23" i="13"/>
  <c r="AW23" i="13" s="1"/>
  <c r="V23" i="13"/>
  <c r="AZ64" i="14"/>
  <c r="N50" i="14"/>
  <c r="K50" i="14"/>
  <c r="M50" i="14"/>
  <c r="G80" i="13"/>
  <c r="G91" i="13" s="1"/>
  <c r="L48" i="13"/>
  <c r="G39" i="13"/>
  <c r="AU39" i="13"/>
  <c r="G90" i="13"/>
  <c r="N88" i="13"/>
  <c r="K86" i="13"/>
  <c r="K84" i="13"/>
  <c r="BE81" i="13"/>
  <c r="L79" i="13"/>
  <c r="BF76" i="13"/>
  <c r="BG76" i="13" s="1"/>
  <c r="BF75" i="13"/>
  <c r="BG75" i="13" s="1"/>
  <c r="AG75" i="13"/>
  <c r="K75" i="13"/>
  <c r="K74" i="13"/>
  <c r="K73" i="13"/>
  <c r="AG72" i="13"/>
  <c r="L54" i="13"/>
  <c r="C49" i="13"/>
  <c r="C60" i="13" s="1"/>
  <c r="N41" i="13"/>
  <c r="K41" i="13"/>
  <c r="AA39" i="13"/>
  <c r="AU27" i="13"/>
  <c r="AQ26" i="13"/>
  <c r="AQ19" i="13"/>
  <c r="X19" i="13"/>
  <c r="N17" i="13"/>
  <c r="K17" i="13"/>
  <c r="AQ16" i="13"/>
  <c r="V14" i="13"/>
  <c r="N13" i="13"/>
  <c r="AV13" i="13"/>
  <c r="AW13" i="13" s="1"/>
  <c r="AX13" i="13" s="1"/>
  <c r="AY13" i="13" s="1"/>
  <c r="K13" i="13"/>
  <c r="X10" i="13"/>
  <c r="M10" i="13"/>
  <c r="M89" i="14"/>
  <c r="K88" i="14"/>
  <c r="L88" i="14"/>
  <c r="N86" i="14"/>
  <c r="BE86" i="14"/>
  <c r="L79" i="14"/>
  <c r="K79" i="14"/>
  <c r="M79" i="14"/>
  <c r="N78" i="14"/>
  <c r="M78" i="14"/>
  <c r="BF74" i="14"/>
  <c r="BG74" i="14" s="1"/>
  <c r="AF74" i="14"/>
  <c r="V15" i="14"/>
  <c r="K10" i="14"/>
  <c r="M10" i="14"/>
  <c r="N43" i="13"/>
  <c r="K42" i="13"/>
  <c r="L25" i="13"/>
  <c r="L23" i="13"/>
  <c r="AU22" i="13"/>
  <c r="AQ21" i="13"/>
  <c r="AU17" i="13"/>
  <c r="F18" i="13"/>
  <c r="F29" i="13" s="1"/>
  <c r="N15" i="13"/>
  <c r="N14" i="13"/>
  <c r="AV11" i="13"/>
  <c r="AW11" i="13" s="1"/>
  <c r="BE85" i="14"/>
  <c r="AF82" i="14"/>
  <c r="BE78" i="14"/>
  <c r="K77" i="14"/>
  <c r="N77" i="14"/>
  <c r="K76" i="14"/>
  <c r="L76" i="14"/>
  <c r="K72" i="14"/>
  <c r="L72" i="14"/>
  <c r="K26" i="14"/>
  <c r="M26" i="14"/>
  <c r="W25" i="14"/>
  <c r="W24" i="14"/>
  <c r="L15" i="14"/>
  <c r="M15" i="14"/>
  <c r="N15" i="14"/>
  <c r="K11" i="14"/>
  <c r="M11" i="14"/>
  <c r="N83" i="14"/>
  <c r="K83" i="14"/>
  <c r="AH78" i="14"/>
  <c r="AU70" i="14"/>
  <c r="G70" i="14"/>
  <c r="V70" i="14"/>
  <c r="L44" i="14"/>
  <c r="K44" i="14"/>
  <c r="K25" i="14"/>
  <c r="M25" i="14"/>
  <c r="N25" i="14"/>
  <c r="K24" i="14"/>
  <c r="M24" i="14"/>
  <c r="N24" i="14"/>
  <c r="W12" i="14"/>
  <c r="AV12" i="14"/>
  <c r="AW12" i="14" s="1"/>
  <c r="V12" i="14"/>
  <c r="W9" i="14"/>
  <c r="H8" i="14"/>
  <c r="M8" i="14"/>
  <c r="V9" i="13"/>
  <c r="N88" i="14"/>
  <c r="N84" i="14"/>
  <c r="BF79" i="14"/>
  <c r="BG79" i="14" s="1"/>
  <c r="N75" i="14"/>
  <c r="AA39" i="14"/>
  <c r="V14" i="14"/>
  <c r="K12" i="14"/>
  <c r="M12" i="14"/>
  <c r="N12" i="14"/>
  <c r="V20" i="14"/>
  <c r="AQ20" i="14"/>
  <c r="W20" i="14"/>
  <c r="AU20" i="14"/>
  <c r="N14" i="14"/>
  <c r="N10" i="14"/>
  <c r="AA8" i="13"/>
  <c r="H8" i="13"/>
  <c r="BB2" i="13"/>
  <c r="AA8" i="14"/>
  <c r="BB2" i="14"/>
  <c r="AZ8" i="13"/>
  <c r="AZ8" i="14"/>
  <c r="H37" i="17"/>
  <c r="H90" i="17"/>
  <c r="T65" i="17"/>
  <c r="H95" i="17"/>
  <c r="T70" i="17"/>
  <c r="H36" i="17"/>
  <c r="H32" i="17"/>
  <c r="H47" i="17"/>
  <c r="H99" i="17"/>
  <c r="T74" i="17"/>
  <c r="H96" i="17"/>
  <c r="T71" i="17"/>
  <c r="H46" i="17"/>
  <c r="H92" i="17"/>
  <c r="T67" i="17"/>
  <c r="H43" i="17"/>
  <c r="H45" i="17"/>
  <c r="H97" i="17"/>
  <c r="T72" i="17"/>
  <c r="H91" i="17"/>
  <c r="T66" i="17"/>
  <c r="H87" i="17"/>
  <c r="T62" i="17"/>
  <c r="H102" i="17"/>
  <c r="T77" i="17"/>
  <c r="H33" i="17"/>
  <c r="H31" i="17"/>
  <c r="H98" i="17"/>
  <c r="T73" i="17"/>
  <c r="H100" i="17"/>
  <c r="T75" i="17"/>
  <c r="H38" i="17"/>
  <c r="H34" i="17"/>
  <c r="H30" i="17"/>
  <c r="H44" i="17"/>
  <c r="H39" i="17"/>
  <c r="H88" i="17"/>
  <c r="T63" i="17"/>
  <c r="H101" i="17"/>
  <c r="T76" i="17"/>
  <c r="H35" i="17"/>
  <c r="H86" i="17"/>
  <c r="T61" i="17"/>
  <c r="H40" i="17"/>
  <c r="H42" i="17"/>
  <c r="H93" i="17"/>
  <c r="T68" i="17"/>
  <c r="H89" i="17"/>
  <c r="T64" i="17"/>
  <c r="H85" i="17"/>
  <c r="T60" i="17"/>
  <c r="H41" i="17"/>
  <c r="H94" i="17"/>
  <c r="T69" i="17"/>
  <c r="G90" i="14"/>
  <c r="BF88" i="14"/>
  <c r="BG88" i="14" s="1"/>
  <c r="AG86" i="14"/>
  <c r="BF86" i="14"/>
  <c r="BG86" i="14" s="1"/>
  <c r="AH86" i="14"/>
  <c r="AG84" i="14"/>
  <c r="BF84" i="14"/>
  <c r="BG84" i="14" s="1"/>
  <c r="AH84" i="14"/>
  <c r="I90" i="14"/>
  <c r="AH89" i="14"/>
  <c r="AF86" i="14"/>
  <c r="AF84" i="14"/>
  <c r="AG89" i="14"/>
  <c r="AH88" i="14"/>
  <c r="AG71" i="14"/>
  <c r="BF71" i="14"/>
  <c r="BG71" i="14" s="1"/>
  <c r="AG73" i="14"/>
  <c r="BF73" i="14"/>
  <c r="BG73" i="14" s="1"/>
  <c r="AG75" i="14"/>
  <c r="BF75" i="14"/>
  <c r="BG75" i="14" s="1"/>
  <c r="N58" i="14"/>
  <c r="L58" i="14"/>
  <c r="BF87" i="14"/>
  <c r="BG87" i="14" s="1"/>
  <c r="AG87" i="14"/>
  <c r="BF85" i="14"/>
  <c r="BG85" i="14" s="1"/>
  <c r="AG85" i="14"/>
  <c r="BF83" i="14"/>
  <c r="BG83" i="14" s="1"/>
  <c r="AG83" i="14"/>
  <c r="BF81" i="14"/>
  <c r="BG81" i="14" s="1"/>
  <c r="AG81" i="14"/>
  <c r="H80" i="14"/>
  <c r="H91" i="14" s="1"/>
  <c r="H92" i="14" s="1"/>
  <c r="N79" i="14"/>
  <c r="L78" i="14"/>
  <c r="M77" i="14"/>
  <c r="AG74" i="14"/>
  <c r="AH73" i="14"/>
  <c r="BF72" i="14"/>
  <c r="BG72" i="14" s="1"/>
  <c r="AF72" i="14"/>
  <c r="AF71" i="14"/>
  <c r="N71" i="14"/>
  <c r="K71" i="14"/>
  <c r="AF70" i="14"/>
  <c r="L70" i="14"/>
  <c r="AH82" i="14"/>
  <c r="BF78" i="14"/>
  <c r="BG78" i="14" s="1"/>
  <c r="K78" i="14"/>
  <c r="L77" i="14"/>
  <c r="K73" i="14"/>
  <c r="BE71" i="14"/>
  <c r="BE70" i="14"/>
  <c r="K58" i="14"/>
  <c r="BF82" i="14"/>
  <c r="BG82" i="14" s="1"/>
  <c r="AG82" i="14"/>
  <c r="AH79" i="14"/>
  <c r="AF75" i="14"/>
  <c r="K75" i="14"/>
  <c r="BE74" i="14"/>
  <c r="AH72" i="14"/>
  <c r="L57" i="14"/>
  <c r="N57" i="14"/>
  <c r="K57" i="14"/>
  <c r="L55" i="14"/>
  <c r="N55" i="14"/>
  <c r="K55" i="14"/>
  <c r="L53" i="14"/>
  <c r="N53" i="14"/>
  <c r="K53" i="14"/>
  <c r="H59" i="14"/>
  <c r="L51" i="14"/>
  <c r="N51" i="14"/>
  <c r="K51" i="14"/>
  <c r="F59" i="14"/>
  <c r="M41" i="14"/>
  <c r="L41" i="14"/>
  <c r="K41" i="14"/>
  <c r="G39" i="14"/>
  <c r="L39" i="14"/>
  <c r="V39" i="14"/>
  <c r="AU39" i="14"/>
  <c r="L56" i="14"/>
  <c r="L54" i="14"/>
  <c r="L52" i="14"/>
  <c r="L50" i="14"/>
  <c r="L46" i="14"/>
  <c r="N45" i="14"/>
  <c r="K45" i="14"/>
  <c r="N43" i="14"/>
  <c r="K43" i="14"/>
  <c r="N41" i="14"/>
  <c r="AZ70" i="14"/>
  <c r="AA70" i="14"/>
  <c r="M70" i="14"/>
  <c r="G49" i="14"/>
  <c r="G60" i="14" s="1"/>
  <c r="K46" i="14"/>
  <c r="L43" i="14"/>
  <c r="I8" i="14"/>
  <c r="N8" i="14"/>
  <c r="AF8" i="14"/>
  <c r="BE8" i="14"/>
  <c r="N42" i="14"/>
  <c r="N40" i="14"/>
  <c r="G28" i="14"/>
  <c r="N17" i="14"/>
  <c r="V17" i="14"/>
  <c r="AV17" i="14"/>
  <c r="AW17" i="14" s="1"/>
  <c r="X17" i="14"/>
  <c r="AU17" i="14"/>
  <c r="W17" i="14"/>
  <c r="L42" i="14"/>
  <c r="L40" i="14"/>
  <c r="K39" i="14"/>
  <c r="L27" i="14"/>
  <c r="L26" i="14"/>
  <c r="L25" i="14"/>
  <c r="L24" i="14"/>
  <c r="L23" i="14"/>
  <c r="N20" i="14"/>
  <c r="K20" i="14"/>
  <c r="L20" i="14"/>
  <c r="AV20" i="14"/>
  <c r="AW20" i="14" s="1"/>
  <c r="C28" i="14"/>
  <c r="N16" i="14"/>
  <c r="V16" i="14"/>
  <c r="AV16" i="14"/>
  <c r="AW16" i="14" s="1"/>
  <c r="X16" i="14"/>
  <c r="AU16" i="14"/>
  <c r="W16" i="14"/>
  <c r="K42" i="14"/>
  <c r="K40" i="14"/>
  <c r="X27" i="14"/>
  <c r="V27" i="14"/>
  <c r="AV27" i="14"/>
  <c r="AW27" i="14" s="1"/>
  <c r="X26" i="14"/>
  <c r="V26" i="14"/>
  <c r="AV26" i="14"/>
  <c r="AW26" i="14" s="1"/>
  <c r="X25" i="14"/>
  <c r="V25" i="14"/>
  <c r="AV25" i="14"/>
  <c r="AW25" i="14" s="1"/>
  <c r="X24" i="14"/>
  <c r="V24" i="14"/>
  <c r="AV24" i="14"/>
  <c r="AW24" i="14" s="1"/>
  <c r="X23" i="14"/>
  <c r="V23" i="14"/>
  <c r="AV23" i="14"/>
  <c r="AW23" i="14" s="1"/>
  <c r="I28" i="14"/>
  <c r="X22" i="14"/>
  <c r="V22" i="14"/>
  <c r="AV22" i="14"/>
  <c r="AW22" i="14" s="1"/>
  <c r="N21" i="14"/>
  <c r="I18" i="14"/>
  <c r="I29" i="14" s="1"/>
  <c r="N11" i="14"/>
  <c r="X11" i="14"/>
  <c r="AQ11" i="14"/>
  <c r="AU11" i="14"/>
  <c r="V11" i="14"/>
  <c r="AV11" i="14"/>
  <c r="AW11" i="14" s="1"/>
  <c r="L19" i="14"/>
  <c r="N19" i="14"/>
  <c r="G18" i="14"/>
  <c r="G29" i="14" s="1"/>
  <c r="N13" i="14"/>
  <c r="X13" i="14"/>
  <c r="AQ13" i="14"/>
  <c r="AU13" i="14"/>
  <c r="V13" i="14"/>
  <c r="AV13" i="14"/>
  <c r="AW13" i="14" s="1"/>
  <c r="W13" i="14"/>
  <c r="K21" i="14"/>
  <c r="M19" i="14"/>
  <c r="L17" i="14"/>
  <c r="L16" i="14"/>
  <c r="W11" i="14"/>
  <c r="X15" i="14"/>
  <c r="AV14" i="14"/>
  <c r="AW14" i="14" s="1"/>
  <c r="K13" i="14"/>
  <c r="L13" i="14"/>
  <c r="X12" i="14"/>
  <c r="AQ12" i="14"/>
  <c r="AU12" i="14"/>
  <c r="K15" i="14"/>
  <c r="X14" i="14"/>
  <c r="AQ14" i="14"/>
  <c r="AU14" i="14"/>
  <c r="X9" i="14"/>
  <c r="AQ9" i="14"/>
  <c r="AU9" i="14"/>
  <c r="V9" i="14"/>
  <c r="AV9" i="14"/>
  <c r="AW9" i="14" s="1"/>
  <c r="K14" i="14"/>
  <c r="L14" i="14"/>
  <c r="X10" i="14"/>
  <c r="AQ10" i="14"/>
  <c r="AU10" i="14"/>
  <c r="V10" i="14"/>
  <c r="AV10" i="14"/>
  <c r="AW10" i="14" s="1"/>
  <c r="L12" i="14"/>
  <c r="L11" i="14"/>
  <c r="L10" i="14"/>
  <c r="L9" i="14"/>
  <c r="L89" i="13"/>
  <c r="I90" i="13"/>
  <c r="BF89" i="13"/>
  <c r="BG89" i="13" s="1"/>
  <c r="AG89" i="13"/>
  <c r="K88" i="13"/>
  <c r="AG86" i="13"/>
  <c r="BF86" i="13"/>
  <c r="BG86" i="13" s="1"/>
  <c r="AH86" i="13"/>
  <c r="BF88" i="13"/>
  <c r="BG88" i="13" s="1"/>
  <c r="BE86" i="13"/>
  <c r="N79" i="13"/>
  <c r="L78" i="13"/>
  <c r="BE77" i="13"/>
  <c r="BE75" i="13"/>
  <c r="L86" i="13"/>
  <c r="AH84" i="13"/>
  <c r="L84" i="13"/>
  <c r="AH82" i="13"/>
  <c r="BF78" i="13"/>
  <c r="BG78" i="13" s="1"/>
  <c r="K78" i="13"/>
  <c r="AH77" i="13"/>
  <c r="N76" i="13"/>
  <c r="AH75" i="13"/>
  <c r="BF84" i="13"/>
  <c r="BG84" i="13" s="1"/>
  <c r="AG84" i="13"/>
  <c r="BF82" i="13"/>
  <c r="BG82" i="13" s="1"/>
  <c r="AG82" i="13"/>
  <c r="AH79" i="13"/>
  <c r="AF77" i="13"/>
  <c r="L77" i="13"/>
  <c r="L76" i="13"/>
  <c r="AF75" i="13"/>
  <c r="AG73" i="13"/>
  <c r="BF73" i="13"/>
  <c r="BG73" i="13" s="1"/>
  <c r="BE74" i="13"/>
  <c r="AF74" i="13"/>
  <c r="N74" i="13"/>
  <c r="AH73" i="13"/>
  <c r="BE72" i="13"/>
  <c r="AF72" i="13"/>
  <c r="N72" i="13"/>
  <c r="AH71" i="13"/>
  <c r="BE70" i="13"/>
  <c r="AF70" i="13"/>
  <c r="N70" i="13"/>
  <c r="C59" i="13"/>
  <c r="K58" i="13"/>
  <c r="K56" i="13"/>
  <c r="K54" i="13"/>
  <c r="K52" i="13"/>
  <c r="K50" i="13"/>
  <c r="L44" i="13"/>
  <c r="BF71" i="13"/>
  <c r="BG71" i="13" s="1"/>
  <c r="AG71" i="13"/>
  <c r="N58" i="13"/>
  <c r="L57" i="13"/>
  <c r="N56" i="13"/>
  <c r="L55" i="13"/>
  <c r="N54" i="13"/>
  <c r="L53" i="13"/>
  <c r="N52" i="13"/>
  <c r="L51" i="13"/>
  <c r="N50" i="13"/>
  <c r="N45" i="13"/>
  <c r="BF72" i="13"/>
  <c r="BG72" i="13" s="1"/>
  <c r="L42" i="13"/>
  <c r="L40" i="13"/>
  <c r="BE39" i="13"/>
  <c r="AF39" i="13"/>
  <c r="N39" i="13"/>
  <c r="V27" i="13"/>
  <c r="V26" i="13"/>
  <c r="AV25" i="13"/>
  <c r="AW25" i="13" s="1"/>
  <c r="AQ25" i="13"/>
  <c r="W24" i="13"/>
  <c r="AU25" i="13"/>
  <c r="W25" i="13"/>
  <c r="X24" i="13"/>
  <c r="K23" i="13"/>
  <c r="K22" i="13"/>
  <c r="L22" i="13"/>
  <c r="N22" i="13"/>
  <c r="X25" i="13"/>
  <c r="K24" i="13"/>
  <c r="K25" i="13"/>
  <c r="M22" i="13"/>
  <c r="N21" i="13"/>
  <c r="W20" i="13"/>
  <c r="L21" i="13"/>
  <c r="V20" i="13"/>
  <c r="AV20" i="13"/>
  <c r="AW20" i="13" s="1"/>
  <c r="X23" i="13"/>
  <c r="X22" i="13"/>
  <c r="X21" i="13"/>
  <c r="AU20" i="13"/>
  <c r="X20" i="13"/>
  <c r="V19" i="13"/>
  <c r="AV19" i="13"/>
  <c r="AW19" i="13" s="1"/>
  <c r="W9" i="13"/>
  <c r="AU8" i="13"/>
  <c r="V8" i="13"/>
  <c r="L8" i="13"/>
  <c r="AN8" i="13"/>
  <c r="P8" i="13"/>
  <c r="K8" i="13"/>
  <c r="I92" i="13" l="1"/>
  <c r="AJ85" i="13"/>
  <c r="AK85" i="13" s="1"/>
  <c r="F30" i="14"/>
  <c r="G30" i="13"/>
  <c r="BH87" i="13"/>
  <c r="BI87" i="13" s="1"/>
  <c r="AX10" i="13"/>
  <c r="AY10" i="13" s="1"/>
  <c r="BH83" i="14"/>
  <c r="BI83" i="14" s="1"/>
  <c r="Y11" i="13"/>
  <c r="Z11" i="13" s="1"/>
  <c r="M49" i="13"/>
  <c r="M60" i="13" s="1"/>
  <c r="M80" i="13"/>
  <c r="M91" i="13" s="1"/>
  <c r="H92" i="13"/>
  <c r="BH89" i="13"/>
  <c r="BI89" i="13" s="1"/>
  <c r="AX22" i="13"/>
  <c r="AY22" i="13" s="1"/>
  <c r="BH73" i="13"/>
  <c r="BI73" i="13" s="1"/>
  <c r="Y21" i="14"/>
  <c r="Z21" i="14" s="1"/>
  <c r="G71" i="17" s="1"/>
  <c r="BH88" i="13"/>
  <c r="BI88" i="13" s="1"/>
  <c r="BH84" i="13"/>
  <c r="BI84" i="13" s="1"/>
  <c r="BH88" i="14"/>
  <c r="BI88" i="14" s="1"/>
  <c r="BH79" i="13"/>
  <c r="BI79" i="13" s="1"/>
  <c r="BH76" i="13"/>
  <c r="BI76" i="13" s="1"/>
  <c r="BH74" i="13"/>
  <c r="BI74" i="13" s="1"/>
  <c r="BH78" i="13"/>
  <c r="BI78" i="13" s="1"/>
  <c r="Y21" i="13"/>
  <c r="Z21" i="13" s="1"/>
  <c r="AX20" i="14"/>
  <c r="AY20" i="14" s="1"/>
  <c r="AJ78" i="14"/>
  <c r="AK78" i="14" s="1"/>
  <c r="I117" i="17" s="1"/>
  <c r="Y23" i="13"/>
  <c r="Z23" i="13" s="1"/>
  <c r="AJ82" i="13"/>
  <c r="AK82" i="13" s="1"/>
  <c r="AX17" i="13"/>
  <c r="AY17" i="13" s="1"/>
  <c r="AX24" i="13"/>
  <c r="AY24" i="13" s="1"/>
  <c r="AX9" i="14"/>
  <c r="BH72" i="14"/>
  <c r="BI72" i="14" s="1"/>
  <c r="BH84" i="14"/>
  <c r="BI84" i="14" s="1"/>
  <c r="AX22" i="14"/>
  <c r="AY22" i="14" s="1"/>
  <c r="BH81" i="14"/>
  <c r="BI81" i="14" s="1"/>
  <c r="BH87" i="14"/>
  <c r="BI87" i="14" s="1"/>
  <c r="BH79" i="14"/>
  <c r="BI79" i="14" s="1"/>
  <c r="AX25" i="14"/>
  <c r="AY25" i="14" s="1"/>
  <c r="BH75" i="13"/>
  <c r="BI75" i="13" s="1"/>
  <c r="AJ86" i="13"/>
  <c r="AK86" i="13" s="1"/>
  <c r="AJ76" i="13"/>
  <c r="AK76" i="13" s="1"/>
  <c r="AJ85" i="14"/>
  <c r="AK85" i="14" s="1"/>
  <c r="I123" i="17" s="1"/>
  <c r="AX21" i="13"/>
  <c r="AY21" i="13" s="1"/>
  <c r="Y22" i="13"/>
  <c r="Z22" i="13" s="1"/>
  <c r="Y9" i="13"/>
  <c r="Z9" i="13" s="1"/>
  <c r="BH77" i="14"/>
  <c r="BI77" i="14" s="1"/>
  <c r="Y20" i="14"/>
  <c r="Z20" i="14" s="1"/>
  <c r="G70" i="17" s="1"/>
  <c r="AJ76" i="14"/>
  <c r="AK76" i="14" s="1"/>
  <c r="I115" i="17" s="1"/>
  <c r="F61" i="14"/>
  <c r="M18" i="13"/>
  <c r="M29" i="13" s="1"/>
  <c r="I30" i="13"/>
  <c r="AX26" i="14"/>
  <c r="AY26" i="14" s="1"/>
  <c r="AX13" i="14"/>
  <c r="AY13" i="14" s="1"/>
  <c r="AX11" i="14"/>
  <c r="AY11" i="14" s="1"/>
  <c r="BH85" i="14"/>
  <c r="BI85" i="14" s="1"/>
  <c r="AJ77" i="14"/>
  <c r="AK77" i="14" s="1"/>
  <c r="I116" i="17" s="1"/>
  <c r="BH73" i="14"/>
  <c r="BI73" i="14" s="1"/>
  <c r="BH71" i="14"/>
  <c r="BI71" i="14" s="1"/>
  <c r="AX11" i="13"/>
  <c r="AY11" i="13" s="1"/>
  <c r="AX21" i="14"/>
  <c r="AY21" i="14" s="1"/>
  <c r="AX23" i="14"/>
  <c r="AY23" i="14" s="1"/>
  <c r="AX19" i="14"/>
  <c r="AY19" i="14" s="1"/>
  <c r="AX10" i="14"/>
  <c r="AY10" i="14" s="1"/>
  <c r="AX16" i="14"/>
  <c r="AY16" i="14" s="1"/>
  <c r="Y12" i="13"/>
  <c r="Z12" i="13" s="1"/>
  <c r="AJ89" i="14"/>
  <c r="AK89" i="14" s="1"/>
  <c r="I127" i="17" s="1"/>
  <c r="BH89" i="14"/>
  <c r="BI89" i="14" s="1"/>
  <c r="AX24" i="14"/>
  <c r="AY24" i="14" s="1"/>
  <c r="AJ84" i="13"/>
  <c r="AK84" i="13" s="1"/>
  <c r="AJ83" i="13"/>
  <c r="AK83" i="13" s="1"/>
  <c r="AJ83" i="14"/>
  <c r="AK83" i="14" s="1"/>
  <c r="BH82" i="14"/>
  <c r="BI82" i="14" s="1"/>
  <c r="AJ79" i="13"/>
  <c r="AK79" i="13" s="1"/>
  <c r="AX17" i="14"/>
  <c r="AY17" i="14" s="1"/>
  <c r="BH78" i="14"/>
  <c r="BI78" i="14" s="1"/>
  <c r="Y15" i="13"/>
  <c r="Z15" i="13" s="1"/>
  <c r="Y15" i="14"/>
  <c r="Z15" i="14" s="1"/>
  <c r="G66" i="17" s="1"/>
  <c r="AX15" i="14"/>
  <c r="AY15" i="14" s="1"/>
  <c r="Y14" i="14"/>
  <c r="Z14" i="14" s="1"/>
  <c r="G65" i="17" s="1"/>
  <c r="AX14" i="14"/>
  <c r="AY14" i="14" s="1"/>
  <c r="BH76" i="14"/>
  <c r="BI76" i="14" s="1"/>
  <c r="BH75" i="14"/>
  <c r="BI75" i="14" s="1"/>
  <c r="Y13" i="13"/>
  <c r="Z13" i="13" s="1"/>
  <c r="AX12" i="14"/>
  <c r="AY12" i="14" s="1"/>
  <c r="Y12" i="14"/>
  <c r="Z12" i="14" s="1"/>
  <c r="BH74" i="14"/>
  <c r="BI74" i="14" s="1"/>
  <c r="AX12" i="13"/>
  <c r="AY12" i="13" s="1"/>
  <c r="AJ72" i="13"/>
  <c r="AK72" i="13" s="1"/>
  <c r="Y10" i="14"/>
  <c r="Z10" i="14" s="1"/>
  <c r="G61" i="17" s="1"/>
  <c r="BH72" i="13"/>
  <c r="BI72" i="13" s="1"/>
  <c r="C61" i="13"/>
  <c r="C30" i="14"/>
  <c r="G61" i="14"/>
  <c r="H61" i="14"/>
  <c r="L90" i="14"/>
  <c r="M59" i="14"/>
  <c r="H30" i="14"/>
  <c r="N49" i="13"/>
  <c r="N60" i="13" s="1"/>
  <c r="M92" i="13"/>
  <c r="BB65" i="13" s="1"/>
  <c r="L28" i="13"/>
  <c r="H30" i="13"/>
  <c r="K49" i="13"/>
  <c r="K60" i="13" s="1"/>
  <c r="N90" i="13"/>
  <c r="BH85" i="13"/>
  <c r="BI85" i="13" s="1"/>
  <c r="M61" i="13"/>
  <c r="BB34" i="13" s="1"/>
  <c r="AX27" i="14"/>
  <c r="AY27" i="14" s="1"/>
  <c r="I61" i="14"/>
  <c r="F92" i="14"/>
  <c r="I92" i="14"/>
  <c r="M28" i="14"/>
  <c r="L49" i="14"/>
  <c r="L60" i="14" s="1"/>
  <c r="M49" i="14"/>
  <c r="M60" i="14" s="1"/>
  <c r="G92" i="14"/>
  <c r="AJ87" i="13"/>
  <c r="AK87" i="13" s="1"/>
  <c r="Y14" i="13"/>
  <c r="Z14" i="13" s="1"/>
  <c r="L28" i="14"/>
  <c r="Y19" i="14"/>
  <c r="Z19" i="14" s="1"/>
  <c r="N18" i="13"/>
  <c r="N29" i="13" s="1"/>
  <c r="AJ78" i="13"/>
  <c r="AK78" i="13" s="1"/>
  <c r="N18" i="14"/>
  <c r="N29" i="14" s="1"/>
  <c r="AJ75" i="14"/>
  <c r="AK75" i="14" s="1"/>
  <c r="N90" i="14"/>
  <c r="Y25" i="13"/>
  <c r="Z25" i="13" s="1"/>
  <c r="AJ73" i="13"/>
  <c r="AK73" i="13" s="1"/>
  <c r="K80" i="13"/>
  <c r="K91" i="13" s="1"/>
  <c r="Y24" i="13"/>
  <c r="Z24" i="13" s="1"/>
  <c r="Y26" i="13"/>
  <c r="Z26" i="13" s="1"/>
  <c r="Y25" i="14"/>
  <c r="Z25" i="14" s="1"/>
  <c r="AJ86" i="14"/>
  <c r="AK86" i="14" s="1"/>
  <c r="I124" i="17" s="1"/>
  <c r="K59" i="14"/>
  <c r="Y19" i="13"/>
  <c r="Z19" i="13" s="1"/>
  <c r="Y27" i="13"/>
  <c r="Z27" i="13" s="1"/>
  <c r="BH71" i="13"/>
  <c r="BI71" i="13" s="1"/>
  <c r="AJ77" i="13"/>
  <c r="AK77" i="13" s="1"/>
  <c r="M80" i="14"/>
  <c r="M91" i="14" s="1"/>
  <c r="AJ81" i="14"/>
  <c r="AK81" i="14" s="1"/>
  <c r="I119" i="17" s="1"/>
  <c r="F30" i="13"/>
  <c r="Y10" i="13"/>
  <c r="Z10" i="13" s="1"/>
  <c r="AX14" i="13"/>
  <c r="AY14" i="13" s="1"/>
  <c r="Y16" i="13"/>
  <c r="Z16" i="13" s="1"/>
  <c r="M90" i="14"/>
  <c r="AX19" i="13"/>
  <c r="AY19" i="13" s="1"/>
  <c r="M28" i="13"/>
  <c r="L59" i="13"/>
  <c r="AJ74" i="13"/>
  <c r="AK74" i="13" s="1"/>
  <c r="L80" i="13"/>
  <c r="L91" i="13" s="1"/>
  <c r="AJ89" i="13"/>
  <c r="AK89" i="13" s="1"/>
  <c r="AJ79" i="14"/>
  <c r="AK79" i="14" s="1"/>
  <c r="I118" i="17" s="1"/>
  <c r="AJ82" i="14"/>
  <c r="AK82" i="14" s="1"/>
  <c r="AJ74" i="14"/>
  <c r="AK74" i="14" s="1"/>
  <c r="K90" i="14"/>
  <c r="AX15" i="13"/>
  <c r="AY15" i="13" s="1"/>
  <c r="AJ81" i="13"/>
  <c r="AK81" i="13" s="1"/>
  <c r="F92" i="13"/>
  <c r="Y17" i="13"/>
  <c r="Z17" i="13" s="1"/>
  <c r="AX9" i="13"/>
  <c r="AY9" i="13" s="1"/>
  <c r="BH82" i="13"/>
  <c r="BI82" i="13" s="1"/>
  <c r="BH77" i="13"/>
  <c r="BI77" i="13" s="1"/>
  <c r="K90" i="13"/>
  <c r="Y11" i="14"/>
  <c r="Z11" i="14" s="1"/>
  <c r="G62" i="17" s="1"/>
  <c r="Y26" i="14"/>
  <c r="Z26" i="14" s="1"/>
  <c r="BH86" i="14"/>
  <c r="BI86" i="14" s="1"/>
  <c r="AX23" i="13"/>
  <c r="AY23" i="13" s="1"/>
  <c r="BH83" i="13"/>
  <c r="BI83" i="13" s="1"/>
  <c r="AJ71" i="13"/>
  <c r="AK71" i="13" s="1"/>
  <c r="Y9" i="14"/>
  <c r="Z9" i="14" s="1"/>
  <c r="G60" i="17" s="1"/>
  <c r="N80" i="14"/>
  <c r="N91" i="14" s="1"/>
  <c r="G92" i="13"/>
  <c r="N28" i="13"/>
  <c r="L49" i="13"/>
  <c r="L60" i="13" s="1"/>
  <c r="L90" i="13"/>
  <c r="L80" i="14"/>
  <c r="L91" i="14" s="1"/>
  <c r="AJ84" i="14"/>
  <c r="AK84" i="14" s="1"/>
  <c r="I122" i="17" s="1"/>
  <c r="K28" i="13"/>
  <c r="N80" i="13"/>
  <c r="N91" i="13" s="1"/>
  <c r="AJ75" i="13"/>
  <c r="AK75" i="13" s="1"/>
  <c r="Y13" i="14"/>
  <c r="Z13" i="14" s="1"/>
  <c r="G64" i="17" s="1"/>
  <c r="N49" i="14"/>
  <c r="N60" i="14" s="1"/>
  <c r="AJ71" i="14"/>
  <c r="AK71" i="14" s="1"/>
  <c r="I110" i="17" s="1"/>
  <c r="AJ87" i="14"/>
  <c r="AK87" i="14" s="1"/>
  <c r="C30" i="13"/>
  <c r="L18" i="13"/>
  <c r="L29" i="13" s="1"/>
  <c r="M18" i="14"/>
  <c r="M29" i="14" s="1"/>
  <c r="K18" i="13"/>
  <c r="K29" i="13" s="1"/>
  <c r="BH81" i="13"/>
  <c r="BI81" i="13" s="1"/>
  <c r="AX27" i="13"/>
  <c r="AY27" i="13" s="1"/>
  <c r="AX16" i="13"/>
  <c r="AY16" i="13" s="1"/>
  <c r="AX26" i="13"/>
  <c r="AY26" i="13" s="1"/>
  <c r="H119" i="17"/>
  <c r="T119" i="17" s="1"/>
  <c r="T94" i="17"/>
  <c r="H110" i="17"/>
  <c r="T110" i="17" s="1"/>
  <c r="T85" i="17"/>
  <c r="H118" i="17"/>
  <c r="T118" i="17" s="1"/>
  <c r="T93" i="17"/>
  <c r="H123" i="17"/>
  <c r="T123" i="17" s="1"/>
  <c r="T98" i="17"/>
  <c r="H117" i="17"/>
  <c r="T117" i="17" s="1"/>
  <c r="T92" i="17"/>
  <c r="H121" i="17"/>
  <c r="T121" i="17" s="1"/>
  <c r="T96" i="17"/>
  <c r="H111" i="17"/>
  <c r="T111" i="17" s="1"/>
  <c r="T86" i="17"/>
  <c r="H126" i="17"/>
  <c r="T126" i="17" s="1"/>
  <c r="T101" i="17"/>
  <c r="H127" i="17"/>
  <c r="T127" i="17" s="1"/>
  <c r="T102" i="17"/>
  <c r="H116" i="17"/>
  <c r="T116" i="17" s="1"/>
  <c r="T91" i="17"/>
  <c r="H120" i="17"/>
  <c r="T120" i="17" s="1"/>
  <c r="T95" i="17"/>
  <c r="H124" i="17"/>
  <c r="T124" i="17" s="1"/>
  <c r="T99" i="17"/>
  <c r="H114" i="17"/>
  <c r="T114" i="17" s="1"/>
  <c r="T89" i="17"/>
  <c r="H113" i="17"/>
  <c r="T113" i="17" s="1"/>
  <c r="T88" i="17"/>
  <c r="H125" i="17"/>
  <c r="T125" i="17" s="1"/>
  <c r="T100" i="17"/>
  <c r="H112" i="17"/>
  <c r="T112" i="17" s="1"/>
  <c r="T87" i="17"/>
  <c r="H122" i="17"/>
  <c r="T122" i="17" s="1"/>
  <c r="T97" i="17"/>
  <c r="H115" i="17"/>
  <c r="T115" i="17" s="1"/>
  <c r="T90" i="17"/>
  <c r="AY9" i="14"/>
  <c r="I30" i="14"/>
  <c r="K28" i="14"/>
  <c r="Y17" i="14"/>
  <c r="Z17" i="14" s="1"/>
  <c r="G68" i="17" s="1"/>
  <c r="G30" i="14"/>
  <c r="AJ72" i="14"/>
  <c r="AK72" i="14" s="1"/>
  <c r="I111" i="17" s="1"/>
  <c r="AJ88" i="14"/>
  <c r="AK88" i="14" s="1"/>
  <c r="I126" i="17" s="1"/>
  <c r="K80" i="14"/>
  <c r="K91" i="14" s="1"/>
  <c r="Y23" i="14"/>
  <c r="Z23" i="14" s="1"/>
  <c r="L59" i="14"/>
  <c r="AJ73" i="14"/>
  <c r="AK73" i="14" s="1"/>
  <c r="I112" i="17" s="1"/>
  <c r="L18" i="14"/>
  <c r="L29" i="14" s="1"/>
  <c r="K18" i="14"/>
  <c r="K29" i="14" s="1"/>
  <c r="N28" i="14"/>
  <c r="Y22" i="14"/>
  <c r="Z22" i="14" s="1"/>
  <c r="G72" i="17" s="1"/>
  <c r="Y24" i="14"/>
  <c r="Z24" i="14" s="1"/>
  <c r="G74" i="17" s="1"/>
  <c r="Y27" i="14"/>
  <c r="Z27" i="14" s="1"/>
  <c r="K49" i="14"/>
  <c r="K60" i="14" s="1"/>
  <c r="Y16" i="14"/>
  <c r="Z16" i="14" s="1"/>
  <c r="G67" i="17" s="1"/>
  <c r="N59" i="14"/>
  <c r="AX20" i="13"/>
  <c r="AY20" i="13" s="1"/>
  <c r="AX25" i="13"/>
  <c r="AY25" i="13" s="1"/>
  <c r="AJ88" i="13"/>
  <c r="AK88" i="13" s="1"/>
  <c r="BH86" i="13"/>
  <c r="BI86" i="13" s="1"/>
  <c r="Y20" i="13"/>
  <c r="Z20" i="13" s="1"/>
  <c r="N59" i="13"/>
  <c r="K59" i="13"/>
  <c r="M30" i="13" l="1"/>
  <c r="BB3" i="13" s="1"/>
  <c r="BH80" i="14"/>
  <c r="BH91" i="14" s="1"/>
  <c r="G77" i="17"/>
  <c r="I121" i="17"/>
  <c r="G73" i="17"/>
  <c r="I125" i="17"/>
  <c r="G75" i="17"/>
  <c r="G76" i="17"/>
  <c r="I120" i="17"/>
  <c r="G69" i="17"/>
  <c r="I113" i="17"/>
  <c r="I114" i="17"/>
  <c r="G63" i="17"/>
  <c r="BH80" i="13"/>
  <c r="BH91" i="13" s="1"/>
  <c r="BI80" i="14"/>
  <c r="BI91" i="14" s="1"/>
  <c r="AY18" i="14"/>
  <c r="AY29" i="14" s="1"/>
  <c r="AX18" i="14"/>
  <c r="AX29" i="14" s="1"/>
  <c r="AX28" i="14"/>
  <c r="AX28" i="13"/>
  <c r="AY28" i="14"/>
  <c r="N92" i="13"/>
  <c r="BC65" i="13" s="1"/>
  <c r="BC66" i="13" s="1"/>
  <c r="L30" i="13"/>
  <c r="BA3" i="13" s="1"/>
  <c r="BA4" i="13" s="1"/>
  <c r="L92" i="14"/>
  <c r="BA65" i="14" s="1"/>
  <c r="L61" i="14"/>
  <c r="BA34" i="14" s="1"/>
  <c r="K61" i="13"/>
  <c r="AZ34" i="13" s="1"/>
  <c r="K92" i="13"/>
  <c r="AZ65" i="13" s="1"/>
  <c r="M61" i="14"/>
  <c r="BB34" i="14" s="1"/>
  <c r="N61" i="14"/>
  <c r="BC34" i="14" s="1"/>
  <c r="L61" i="13"/>
  <c r="BA34" i="13" s="1"/>
  <c r="N61" i="13"/>
  <c r="BC34" i="13" s="1"/>
  <c r="AX18" i="13"/>
  <c r="AX29" i="13" s="1"/>
  <c r="N30" i="13"/>
  <c r="BC3" i="13" s="1"/>
  <c r="L92" i="13"/>
  <c r="BA65" i="13" s="1"/>
  <c r="Z18" i="13"/>
  <c r="Z29" i="13" s="1"/>
  <c r="BI80" i="13"/>
  <c r="BI91" i="13" s="1"/>
  <c r="N92" i="14"/>
  <c r="BC65" i="14" s="1"/>
  <c r="BH90" i="14"/>
  <c r="K61" i="14"/>
  <c r="AZ34" i="14" s="1"/>
  <c r="BI90" i="14"/>
  <c r="M30" i="14"/>
  <c r="BB3" i="14" s="1"/>
  <c r="AY28" i="13"/>
  <c r="M92" i="14"/>
  <c r="BB65" i="14" s="1"/>
  <c r="N30" i="14"/>
  <c r="BC3" i="14" s="1"/>
  <c r="L30" i="14"/>
  <c r="BA3" i="14" s="1"/>
  <c r="K92" i="14"/>
  <c r="AZ65" i="14" s="1"/>
  <c r="BI90" i="13"/>
  <c r="AK90" i="13"/>
  <c r="AY18" i="13"/>
  <c r="AY29" i="13" s="1"/>
  <c r="Z18" i="14"/>
  <c r="Z29" i="14" s="1"/>
  <c r="Z28" i="14"/>
  <c r="AK90" i="14"/>
  <c r="AK80" i="14"/>
  <c r="AK91" i="14" s="1"/>
  <c r="K30" i="13"/>
  <c r="AZ3" i="13" s="1"/>
  <c r="Z28" i="13"/>
  <c r="BH90" i="13"/>
  <c r="AK80" i="13"/>
  <c r="AK91" i="13" s="1"/>
  <c r="K30" i="14"/>
  <c r="AZ3" i="14" s="1"/>
  <c r="E8" i="5" s="1"/>
  <c r="BH92" i="13" l="1"/>
  <c r="BH92" i="14"/>
  <c r="L8" i="5"/>
  <c r="J8" i="5"/>
  <c r="I8" i="5"/>
  <c r="K8" i="5"/>
  <c r="G8" i="5"/>
  <c r="BA4" i="14"/>
  <c r="F8" i="5"/>
  <c r="H8" i="5"/>
  <c r="BI92" i="14"/>
  <c r="P6" i="5" s="1"/>
  <c r="O8" i="5"/>
  <c r="BC66" i="14"/>
  <c r="P8" i="5"/>
  <c r="N8" i="5"/>
  <c r="M8" i="5"/>
  <c r="AX30" i="13"/>
  <c r="AX30" i="14"/>
  <c r="AY30" i="14"/>
  <c r="F6" i="5" s="1"/>
  <c r="AK92" i="14"/>
  <c r="Z30" i="13"/>
  <c r="BI92" i="13"/>
  <c r="Z30" i="14"/>
  <c r="AY30" i="13"/>
  <c r="AK92" i="13"/>
  <c r="O14" i="11" l="1"/>
  <c r="N14" i="11"/>
  <c r="M14" i="11"/>
  <c r="L14" i="11"/>
  <c r="K14" i="11"/>
  <c r="J14" i="11"/>
  <c r="I14" i="11"/>
  <c r="H14" i="11"/>
  <c r="G14" i="11"/>
  <c r="F14" i="11"/>
  <c r="E14" i="11"/>
  <c r="D14" i="11"/>
  <c r="O4" i="11"/>
  <c r="N4" i="11"/>
  <c r="M4" i="11"/>
  <c r="L4" i="11"/>
  <c r="K4" i="11"/>
  <c r="J4" i="11"/>
  <c r="I4" i="11"/>
  <c r="H4" i="11"/>
  <c r="G4" i="11"/>
  <c r="F4" i="11"/>
  <c r="E4" i="11"/>
  <c r="D4" i="11"/>
  <c r="Q5" i="10" l="1"/>
  <c r="P7" i="5" s="1"/>
  <c r="P9" i="5" s="1"/>
  <c r="G5" i="10"/>
  <c r="F7" i="5" s="1"/>
  <c r="F9" i="5" s="1"/>
  <c r="Q4" i="10"/>
  <c r="P4" i="10"/>
  <c r="O4" i="10"/>
  <c r="N4" i="10"/>
  <c r="M4" i="10"/>
  <c r="L4" i="10"/>
  <c r="K4" i="10"/>
  <c r="J4" i="10"/>
  <c r="I4" i="10"/>
  <c r="H4" i="10"/>
  <c r="G4" i="10"/>
  <c r="F4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Q25" i="8"/>
  <c r="P25" i="8"/>
  <c r="O25" i="8"/>
  <c r="N25" i="8"/>
  <c r="M25" i="8"/>
  <c r="I59" i="13" s="1"/>
  <c r="I61" i="13" s="1"/>
  <c r="L25" i="8"/>
  <c r="H59" i="13" s="1"/>
  <c r="H61" i="13" s="1"/>
  <c r="K25" i="8"/>
  <c r="G59" i="13" s="1"/>
  <c r="G61" i="13" s="1"/>
  <c r="J25" i="8"/>
  <c r="F59" i="13" s="1"/>
  <c r="F61" i="13" s="1"/>
  <c r="I25" i="8"/>
  <c r="H25" i="8"/>
  <c r="G25" i="8"/>
  <c r="F25" i="8"/>
  <c r="Q26" i="8"/>
  <c r="P26" i="8"/>
  <c r="O26" i="8"/>
  <c r="N26" i="8"/>
  <c r="M26" i="8"/>
  <c r="L26" i="8"/>
  <c r="K26" i="8"/>
  <c r="J26" i="8"/>
  <c r="I26" i="8"/>
  <c r="H26" i="8"/>
  <c r="G26" i="8"/>
  <c r="F26" i="8"/>
  <c r="AE3" i="3"/>
  <c r="AD3" i="3"/>
  <c r="AC3" i="3"/>
  <c r="AB3" i="3"/>
  <c r="AA3" i="3"/>
  <c r="Z3" i="3"/>
  <c r="Y3" i="3"/>
  <c r="X3" i="3"/>
  <c r="W3" i="3"/>
  <c r="V3" i="3"/>
  <c r="U3" i="3"/>
  <c r="T3" i="3"/>
  <c r="F27" i="10" l="1"/>
  <c r="N27" i="10"/>
  <c r="J27" i="10"/>
  <c r="M27" i="10"/>
  <c r="G27" i="10"/>
  <c r="K27" i="10"/>
  <c r="O27" i="10"/>
  <c r="I27" i="10"/>
  <c r="Q27" i="10"/>
  <c r="C26" i="10"/>
  <c r="H27" i="10"/>
  <c r="L27" i="10"/>
  <c r="P27" i="10"/>
  <c r="Q27" i="8"/>
  <c r="P27" i="8"/>
  <c r="O27" i="8"/>
  <c r="N27" i="8"/>
  <c r="M27" i="8"/>
  <c r="L27" i="8"/>
  <c r="K27" i="8"/>
  <c r="J27" i="8"/>
  <c r="I27" i="8"/>
  <c r="H27" i="8"/>
  <c r="G27" i="8"/>
  <c r="F27" i="8"/>
  <c r="P7" i="3"/>
  <c r="F7" i="3"/>
  <c r="P5" i="3"/>
  <c r="O5" i="3"/>
  <c r="N5" i="3"/>
  <c r="M5" i="3"/>
  <c r="L5" i="3"/>
  <c r="K5" i="3"/>
  <c r="J5" i="3"/>
  <c r="I5" i="3"/>
  <c r="H5" i="3"/>
  <c r="G5" i="3"/>
  <c r="F5" i="3"/>
  <c r="E5" i="3"/>
  <c r="C25" i="8"/>
  <c r="C15" i="8"/>
  <c r="C26" i="8" s="1"/>
  <c r="C27" i="8" l="1"/>
  <c r="C27" i="10"/>
  <c r="K12" i="15" l="1"/>
  <c r="Q12" i="15"/>
  <c r="H12" i="15"/>
  <c r="J12" i="15"/>
  <c r="O12" i="15"/>
  <c r="G12" i="15"/>
  <c r="M56" i="11" l="1"/>
  <c r="I56" i="11"/>
  <c r="H56" i="11"/>
  <c r="O56" i="11"/>
  <c r="H15" i="15"/>
  <c r="F56" i="11"/>
  <c r="E56" i="11"/>
  <c r="O6" i="11"/>
  <c r="E6" i="11"/>
  <c r="L12" i="15"/>
  <c r="I12" i="15"/>
  <c r="M12" i="15"/>
  <c r="P12" i="15"/>
  <c r="R12" i="15"/>
  <c r="N12" i="15"/>
  <c r="J56" i="11" l="1"/>
  <c r="L56" i="11"/>
  <c r="R15" i="15"/>
  <c r="P56" i="11"/>
  <c r="N56" i="11"/>
  <c r="G56" i="11"/>
  <c r="K56" i="11"/>
  <c r="P6" i="3" l="1"/>
  <c r="J8" i="3"/>
  <c r="O8" i="3"/>
  <c r="N8" i="3"/>
  <c r="M8" i="3"/>
  <c r="P8" i="3"/>
  <c r="I8" i="3"/>
  <c r="L8" i="3"/>
  <c r="K8" i="3"/>
  <c r="P6" i="15" l="1"/>
  <c r="N55" i="11" s="1"/>
  <c r="K6" i="15"/>
  <c r="Q6" i="15"/>
  <c r="O55" i="11" s="1"/>
  <c r="R6" i="15"/>
  <c r="R9" i="15" s="1"/>
  <c r="P9" i="3"/>
  <c r="L6" i="15"/>
  <c r="N6" i="15"/>
  <c r="M6" i="15"/>
  <c r="O6" i="15"/>
  <c r="O5" i="11"/>
  <c r="O7" i="11" s="1"/>
  <c r="E8" i="3"/>
  <c r="H8" i="3"/>
  <c r="P18" i="15" l="1"/>
  <c r="Q18" i="15"/>
  <c r="O18" i="15"/>
  <c r="M55" i="11"/>
  <c r="K18" i="15"/>
  <c r="I55" i="11"/>
  <c r="K55" i="11"/>
  <c r="J55" i="11"/>
  <c r="R18" i="15"/>
  <c r="P55" i="11"/>
  <c r="P57" i="11" s="1"/>
  <c r="L55" i="11"/>
  <c r="M18" i="15"/>
  <c r="L18" i="15"/>
  <c r="N18" i="15"/>
  <c r="G6" i="15"/>
  <c r="J6" i="15"/>
  <c r="R21" i="15"/>
  <c r="R27" i="15" s="1"/>
  <c r="F8" i="3"/>
  <c r="G8" i="3"/>
  <c r="P58" i="11" l="1"/>
  <c r="G18" i="15"/>
  <c r="E55" i="11"/>
  <c r="H55" i="11"/>
  <c r="H6" i="15"/>
  <c r="F55" i="11" s="1"/>
  <c r="F57" i="11" s="1"/>
  <c r="F9" i="3"/>
  <c r="J18" i="15"/>
  <c r="I6" i="15"/>
  <c r="R24" i="15"/>
  <c r="H9" i="15" l="1"/>
  <c r="H21" i="15" s="1"/>
  <c r="H27" i="15" s="1"/>
  <c r="H18" i="15"/>
  <c r="I18" i="15"/>
  <c r="G55" i="11"/>
  <c r="F6" i="3"/>
  <c r="F58" i="11" l="1"/>
  <c r="E5" i="11"/>
  <c r="E7" i="11" s="1"/>
  <c r="H24" i="15"/>
  <c r="F5" i="20" l="1"/>
  <c r="F5" i="10"/>
  <c r="E7" i="5" s="1"/>
  <c r="E9" i="5" s="1"/>
  <c r="E54" i="11"/>
  <c r="E57" i="11" s="1"/>
  <c r="G3" i="15"/>
  <c r="G9" i="15" s="1"/>
  <c r="E7" i="3"/>
  <c r="E9" i="3" s="1"/>
  <c r="K3" i="14"/>
  <c r="AN26" i="14" s="1"/>
  <c r="K3" i="13"/>
  <c r="P12" i="14" l="1"/>
  <c r="P26" i="14"/>
  <c r="S17" i="14"/>
  <c r="P10" i="14"/>
  <c r="P9" i="14"/>
  <c r="P16" i="14"/>
  <c r="AO24" i="14"/>
  <c r="AP24" i="14" s="1"/>
  <c r="AR24" i="14" s="1"/>
  <c r="Q12" i="13"/>
  <c r="S23" i="13"/>
  <c r="Q9" i="13"/>
  <c r="AN12" i="13"/>
  <c r="S13" i="13"/>
  <c r="AN13" i="13"/>
  <c r="Q22" i="13"/>
  <c r="S14" i="13"/>
  <c r="S17" i="13"/>
  <c r="AN21" i="13"/>
  <c r="S16" i="13"/>
  <c r="S22" i="13"/>
  <c r="AN10" i="13"/>
  <c r="S24" i="13"/>
  <c r="AN22" i="13"/>
  <c r="Q13" i="13"/>
  <c r="S10" i="13"/>
  <c r="AN20" i="13"/>
  <c r="R22" i="13"/>
  <c r="Q15" i="13"/>
  <c r="R20" i="13"/>
  <c r="R19" i="13"/>
  <c r="AN25" i="13"/>
  <c r="R27" i="13"/>
  <c r="AN11" i="13"/>
  <c r="S12" i="13"/>
  <c r="AN16" i="13"/>
  <c r="S15" i="13"/>
  <c r="S11" i="13"/>
  <c r="AZ4" i="13"/>
  <c r="AN26" i="13"/>
  <c r="S20" i="13"/>
  <c r="Q17" i="13"/>
  <c r="Q14" i="13"/>
  <c r="R14" i="13"/>
  <c r="R12" i="13"/>
  <c r="R9" i="13"/>
  <c r="Q19" i="13"/>
  <c r="Q27" i="13"/>
  <c r="S21" i="13"/>
  <c r="AN23" i="13"/>
  <c r="AN17" i="13"/>
  <c r="R21" i="13"/>
  <c r="Q25" i="13"/>
  <c r="R16" i="13"/>
  <c r="R24" i="13"/>
  <c r="R11" i="13"/>
  <c r="S27" i="13"/>
  <c r="AN15" i="13"/>
  <c r="Q24" i="13"/>
  <c r="S26" i="13"/>
  <c r="R17" i="13"/>
  <c r="R26" i="13"/>
  <c r="R15" i="13"/>
  <c r="S9" i="13"/>
  <c r="Q20" i="13"/>
  <c r="Q10" i="13"/>
  <c r="Q21" i="13"/>
  <c r="S25" i="13"/>
  <c r="S19" i="13"/>
  <c r="P19" i="13"/>
  <c r="P25" i="13"/>
  <c r="AN27" i="13"/>
  <c r="Q11" i="13"/>
  <c r="R10" i="13"/>
  <c r="Q26" i="13"/>
  <c r="R25" i="13"/>
  <c r="AN24" i="13"/>
  <c r="AN14" i="13"/>
  <c r="AN9" i="13"/>
  <c r="AN19" i="13"/>
  <c r="P22" i="13"/>
  <c r="P15" i="13"/>
  <c r="P21" i="13"/>
  <c r="P14" i="13"/>
  <c r="AO27" i="13"/>
  <c r="AP27" i="13" s="1"/>
  <c r="AR27" i="13" s="1"/>
  <c r="AO22" i="13"/>
  <c r="AP22" i="13" s="1"/>
  <c r="AR22" i="13" s="1"/>
  <c r="R13" i="13"/>
  <c r="P20" i="13"/>
  <c r="P17" i="13"/>
  <c r="P24" i="13"/>
  <c r="P26" i="13"/>
  <c r="Q23" i="13"/>
  <c r="P23" i="13"/>
  <c r="P27" i="13"/>
  <c r="AO24" i="13"/>
  <c r="AP24" i="13" s="1"/>
  <c r="AR24" i="13" s="1"/>
  <c r="AO23" i="13"/>
  <c r="AP23" i="13" s="1"/>
  <c r="AR23" i="13" s="1"/>
  <c r="AO12" i="13"/>
  <c r="AP12" i="13" s="1"/>
  <c r="AR12" i="13" s="1"/>
  <c r="AS12" i="13" s="1"/>
  <c r="AT12" i="13" s="1"/>
  <c r="T7" i="3" s="1"/>
  <c r="AO10" i="13"/>
  <c r="AP10" i="13" s="1"/>
  <c r="AR10" i="13" s="1"/>
  <c r="AO26" i="13"/>
  <c r="AP26" i="13" s="1"/>
  <c r="AR26" i="13" s="1"/>
  <c r="AO21" i="13"/>
  <c r="AP21" i="13" s="1"/>
  <c r="AR21" i="13" s="1"/>
  <c r="AS21" i="13" s="1"/>
  <c r="AT21" i="13" s="1"/>
  <c r="T16" i="3" s="1"/>
  <c r="AO9" i="13"/>
  <c r="AP9" i="13" s="1"/>
  <c r="AR9" i="13" s="1"/>
  <c r="P13" i="13"/>
  <c r="Q16" i="13"/>
  <c r="P11" i="13"/>
  <c r="P9" i="13"/>
  <c r="P16" i="13"/>
  <c r="AO13" i="13"/>
  <c r="AP13" i="13" s="1"/>
  <c r="AR13" i="13" s="1"/>
  <c r="AS13" i="13" s="1"/>
  <c r="AT13" i="13" s="1"/>
  <c r="T8" i="3" s="1"/>
  <c r="AO15" i="13"/>
  <c r="AP15" i="13" s="1"/>
  <c r="AR15" i="13" s="1"/>
  <c r="AO20" i="13"/>
  <c r="AP20" i="13" s="1"/>
  <c r="AR20" i="13" s="1"/>
  <c r="AO25" i="13"/>
  <c r="AP25" i="13" s="1"/>
  <c r="AR25" i="13" s="1"/>
  <c r="AO16" i="13"/>
  <c r="AP16" i="13" s="1"/>
  <c r="AR16" i="13" s="1"/>
  <c r="P10" i="13"/>
  <c r="AO11" i="13"/>
  <c r="AP11" i="13" s="1"/>
  <c r="AR11" i="13" s="1"/>
  <c r="AO14" i="13"/>
  <c r="AP14" i="13" s="1"/>
  <c r="AR14" i="13" s="1"/>
  <c r="AS14" i="13" s="1"/>
  <c r="AT14" i="13" s="1"/>
  <c r="T9" i="3" s="1"/>
  <c r="AO17" i="13"/>
  <c r="AP17" i="13" s="1"/>
  <c r="AR17" i="13" s="1"/>
  <c r="R23" i="13"/>
  <c r="AO19" i="13"/>
  <c r="AP19" i="13" s="1"/>
  <c r="AR19" i="13" s="1"/>
  <c r="P12" i="13"/>
  <c r="P11" i="14"/>
  <c r="P22" i="14"/>
  <c r="AN10" i="14"/>
  <c r="R14" i="14"/>
  <c r="R10" i="14"/>
  <c r="AN15" i="14"/>
  <c r="S24" i="14"/>
  <c r="S27" i="14"/>
  <c r="AN9" i="14"/>
  <c r="AN21" i="14"/>
  <c r="Q26" i="14"/>
  <c r="R13" i="14"/>
  <c r="S25" i="14"/>
  <c r="S9" i="14"/>
  <c r="R22" i="14"/>
  <c r="Q23" i="14"/>
  <c r="Q27" i="14"/>
  <c r="R16" i="14"/>
  <c r="R20" i="14"/>
  <c r="S16" i="14"/>
  <c r="AO20" i="14"/>
  <c r="AP20" i="14" s="1"/>
  <c r="AR20" i="14" s="1"/>
  <c r="AO15" i="14"/>
  <c r="AP15" i="14" s="1"/>
  <c r="AR15" i="14" s="1"/>
  <c r="AO26" i="14"/>
  <c r="AP26" i="14" s="1"/>
  <c r="AR26" i="14" s="1"/>
  <c r="AS26" i="14" s="1"/>
  <c r="AT26" i="14" s="1"/>
  <c r="T21" i="5" s="1"/>
  <c r="Q10" i="14"/>
  <c r="R11" i="14"/>
  <c r="Q19" i="14"/>
  <c r="AN13" i="14"/>
  <c r="Q20" i="14"/>
  <c r="Q9" i="14"/>
  <c r="R17" i="14"/>
  <c r="S20" i="14"/>
  <c r="Q17" i="14"/>
  <c r="AN20" i="14"/>
  <c r="R12" i="14"/>
  <c r="R15" i="14"/>
  <c r="AN11" i="14"/>
  <c r="AO11" i="14"/>
  <c r="AP11" i="14" s="1"/>
  <c r="AR11" i="14" s="1"/>
  <c r="AO9" i="14"/>
  <c r="AP9" i="14" s="1"/>
  <c r="AR9" i="14" s="1"/>
  <c r="AO21" i="14"/>
  <c r="AP21" i="14" s="1"/>
  <c r="AR21" i="14" s="1"/>
  <c r="AO27" i="14"/>
  <c r="AP27" i="14" s="1"/>
  <c r="AR27" i="14" s="1"/>
  <c r="R19" i="14"/>
  <c r="R25" i="14"/>
  <c r="S26" i="14"/>
  <c r="S12" i="14"/>
  <c r="S19" i="14"/>
  <c r="AN27" i="14"/>
  <c r="AN12" i="14"/>
  <c r="Q25" i="14"/>
  <c r="Q11" i="14"/>
  <c r="S13" i="14"/>
  <c r="S14" i="14"/>
  <c r="AO14" i="14"/>
  <c r="AP14" i="14" s="1"/>
  <c r="AR14" i="14" s="1"/>
  <c r="AO17" i="14"/>
  <c r="AP17" i="14" s="1"/>
  <c r="AR17" i="14" s="1"/>
  <c r="S10" i="14"/>
  <c r="AN19" i="14"/>
  <c r="Q13" i="14"/>
  <c r="R27" i="14"/>
  <c r="Q21" i="14"/>
  <c r="S21" i="14"/>
  <c r="AN25" i="14"/>
  <c r="Q22" i="14"/>
  <c r="AN22" i="14"/>
  <c r="R24" i="14"/>
  <c r="S15" i="14"/>
  <c r="AO13" i="14"/>
  <c r="AP13" i="14" s="1"/>
  <c r="AR13" i="14" s="1"/>
  <c r="AO16" i="14"/>
  <c r="AP16" i="14" s="1"/>
  <c r="AR16" i="14" s="1"/>
  <c r="AO12" i="14"/>
  <c r="AP12" i="14" s="1"/>
  <c r="AR12" i="14" s="1"/>
  <c r="AS12" i="14" s="1"/>
  <c r="AT12" i="14" s="1"/>
  <c r="T7" i="5" s="1"/>
  <c r="AO25" i="14"/>
  <c r="AP25" i="14" s="1"/>
  <c r="AR25" i="14" s="1"/>
  <c r="S22" i="14"/>
  <c r="R21" i="14"/>
  <c r="R9" i="14"/>
  <c r="AN17" i="14"/>
  <c r="S23" i="14"/>
  <c r="AO22" i="14"/>
  <c r="AP22" i="14" s="1"/>
  <c r="AR22" i="14" s="1"/>
  <c r="AS22" i="14" s="1"/>
  <c r="AT22" i="14" s="1"/>
  <c r="T17" i="5" s="1"/>
  <c r="AO19" i="14"/>
  <c r="AP19" i="14" s="1"/>
  <c r="AR19" i="14" s="1"/>
  <c r="P25" i="14"/>
  <c r="P27" i="14"/>
  <c r="P20" i="14"/>
  <c r="P14" i="14"/>
  <c r="AN14" i="14"/>
  <c r="Q15" i="14"/>
  <c r="AN24" i="14"/>
  <c r="R23" i="14"/>
  <c r="AN16" i="14"/>
  <c r="AN23" i="14"/>
  <c r="AZ4" i="14"/>
  <c r="S11" i="14"/>
  <c r="Q24" i="14"/>
  <c r="Q14" i="14"/>
  <c r="AO10" i="14"/>
  <c r="AP10" i="14" s="1"/>
  <c r="AR10" i="14" s="1"/>
  <c r="P19" i="14"/>
  <c r="P13" i="14"/>
  <c r="P21" i="14"/>
  <c r="P23" i="14"/>
  <c r="P24" i="14"/>
  <c r="P17" i="14"/>
  <c r="Q12" i="14"/>
  <c r="P15" i="14"/>
  <c r="G15" i="15"/>
  <c r="G21" i="15" s="1"/>
  <c r="G27" i="15" s="1"/>
  <c r="AO23" i="14"/>
  <c r="AP23" i="14" s="1"/>
  <c r="AR23" i="14" s="1"/>
  <c r="R26" i="14"/>
  <c r="Q16" i="14"/>
  <c r="AS15" i="14" l="1"/>
  <c r="AT15" i="14" s="1"/>
  <c r="T10" i="5" s="1"/>
  <c r="AS10" i="13"/>
  <c r="AT10" i="13" s="1"/>
  <c r="T5" i="3" s="1"/>
  <c r="AS19" i="14"/>
  <c r="AT19" i="14" s="1"/>
  <c r="AS17" i="13"/>
  <c r="AT17" i="13" s="1"/>
  <c r="T12" i="3" s="1"/>
  <c r="T12" i="13"/>
  <c r="U12" i="13" s="1"/>
  <c r="U8" i="17" s="1"/>
  <c r="AS25" i="14"/>
  <c r="AT25" i="14" s="1"/>
  <c r="T20" i="5" s="1"/>
  <c r="T14" i="13"/>
  <c r="U14" i="13" s="1"/>
  <c r="U10" i="17" s="1"/>
  <c r="AS24" i="14"/>
  <c r="AT24" i="14" s="1"/>
  <c r="T19" i="5" s="1"/>
  <c r="T16" i="14"/>
  <c r="U16" i="14" s="1"/>
  <c r="S67" i="17" s="1"/>
  <c r="T27" i="14"/>
  <c r="U27" i="14" s="1"/>
  <c r="S77" i="17" s="1"/>
  <c r="AS11" i="13"/>
  <c r="AT11" i="13" s="1"/>
  <c r="T6" i="3" s="1"/>
  <c r="T17" i="13"/>
  <c r="U17" i="13" s="1"/>
  <c r="U13" i="17" s="1"/>
  <c r="T10" i="13"/>
  <c r="U10" i="13" s="1"/>
  <c r="U6" i="17" s="1"/>
  <c r="AS15" i="13"/>
  <c r="AT15" i="13" s="1"/>
  <c r="T10" i="3" s="1"/>
  <c r="T11" i="13"/>
  <c r="U11" i="13" s="1"/>
  <c r="U7" i="17" s="1"/>
  <c r="AS23" i="13"/>
  <c r="AT23" i="13" s="1"/>
  <c r="T18" i="3" s="1"/>
  <c r="T20" i="13"/>
  <c r="U20" i="13" s="1"/>
  <c r="U15" i="17" s="1"/>
  <c r="AS24" i="13"/>
  <c r="AT24" i="13" s="1"/>
  <c r="T19" i="3" s="1"/>
  <c r="AS16" i="14"/>
  <c r="AT16" i="14" s="1"/>
  <c r="T11" i="5" s="1"/>
  <c r="AS17" i="14"/>
  <c r="AT17" i="14" s="1"/>
  <c r="T12" i="5" s="1"/>
  <c r="AS11" i="14"/>
  <c r="AT11" i="14" s="1"/>
  <c r="T6" i="5" s="1"/>
  <c r="T20" i="14"/>
  <c r="U20" i="14" s="1"/>
  <c r="S70" i="17" s="1"/>
  <c r="T22" i="14"/>
  <c r="U22" i="14" s="1"/>
  <c r="S72" i="17" s="1"/>
  <c r="T26" i="14"/>
  <c r="U26" i="14" s="1"/>
  <c r="S76" i="17" s="1"/>
  <c r="T23" i="14"/>
  <c r="U23" i="14" s="1"/>
  <c r="S73" i="17" s="1"/>
  <c r="AS23" i="14"/>
  <c r="AT23" i="14" s="1"/>
  <c r="T18" i="5" s="1"/>
  <c r="AS10" i="14"/>
  <c r="AT10" i="14" s="1"/>
  <c r="T5" i="5" s="1"/>
  <c r="T12" i="14"/>
  <c r="U12" i="14" s="1"/>
  <c r="S63" i="17" s="1"/>
  <c r="AS13" i="14"/>
  <c r="AT13" i="14" s="1"/>
  <c r="T8" i="5" s="1"/>
  <c r="AS9" i="14"/>
  <c r="AT9" i="14" s="1"/>
  <c r="T9" i="14"/>
  <c r="U9" i="14" s="1"/>
  <c r="S60" i="17" s="1"/>
  <c r="E58" i="11"/>
  <c r="T17" i="14"/>
  <c r="U17" i="14" s="1"/>
  <c r="S68" i="17" s="1"/>
  <c r="T11" i="14"/>
  <c r="U11" i="14" s="1"/>
  <c r="S62" i="17" s="1"/>
  <c r="AS19" i="13"/>
  <c r="AS16" i="13"/>
  <c r="AT16" i="13" s="1"/>
  <c r="T11" i="3" s="1"/>
  <c r="T21" i="13"/>
  <c r="U21" i="13" s="1"/>
  <c r="U16" i="17" s="1"/>
  <c r="T25" i="13"/>
  <c r="U25" i="13" s="1"/>
  <c r="U20" i="17" s="1"/>
  <c r="G24" i="15"/>
  <c r="T13" i="14"/>
  <c r="U13" i="14" s="1"/>
  <c r="S64" i="17" s="1"/>
  <c r="T25" i="14"/>
  <c r="U25" i="14" s="1"/>
  <c r="S75" i="17" s="1"/>
  <c r="AS14" i="14"/>
  <c r="AT14" i="14" s="1"/>
  <c r="T9" i="5" s="1"/>
  <c r="AS27" i="14"/>
  <c r="AT27" i="14" s="1"/>
  <c r="T22" i="5" s="1"/>
  <c r="T10" i="14"/>
  <c r="U10" i="14" s="1"/>
  <c r="S61" i="17" s="1"/>
  <c r="AS25" i="13"/>
  <c r="AT25" i="13" s="1"/>
  <c r="T20" i="3" s="1"/>
  <c r="T16" i="13"/>
  <c r="U16" i="13" s="1"/>
  <c r="U12" i="17" s="1"/>
  <c r="T13" i="13"/>
  <c r="U13" i="13" s="1"/>
  <c r="U9" i="17" s="1"/>
  <c r="T27" i="13"/>
  <c r="U27" i="13" s="1"/>
  <c r="U22" i="17" s="1"/>
  <c r="T24" i="13"/>
  <c r="U24" i="13" s="1"/>
  <c r="U19" i="17" s="1"/>
  <c r="AS22" i="13"/>
  <c r="AT22" i="13" s="1"/>
  <c r="T17" i="3" s="1"/>
  <c r="T15" i="13"/>
  <c r="U15" i="13" s="1"/>
  <c r="U11" i="17" s="1"/>
  <c r="T19" i="13"/>
  <c r="U19" i="13" s="1"/>
  <c r="U14" i="17" s="1"/>
  <c r="T21" i="14"/>
  <c r="U21" i="14" s="1"/>
  <c r="S71" i="17" s="1"/>
  <c r="AS20" i="14"/>
  <c r="AT20" i="14" s="1"/>
  <c r="T15" i="5" s="1"/>
  <c r="AS26" i="13"/>
  <c r="AT26" i="13" s="1"/>
  <c r="T21" i="3" s="1"/>
  <c r="T26" i="13"/>
  <c r="U26" i="13" s="1"/>
  <c r="U21" i="17" s="1"/>
  <c r="T15" i="14"/>
  <c r="U15" i="14" s="1"/>
  <c r="S66" i="17" s="1"/>
  <c r="T24" i="14"/>
  <c r="U24" i="14" s="1"/>
  <c r="S74" i="17" s="1"/>
  <c r="T19" i="14"/>
  <c r="U19" i="14" s="1"/>
  <c r="S69" i="17" s="1"/>
  <c r="T14" i="14"/>
  <c r="U14" i="14" s="1"/>
  <c r="S65" i="17" s="1"/>
  <c r="AS21" i="14"/>
  <c r="AT21" i="14" s="1"/>
  <c r="T16" i="5" s="1"/>
  <c r="AS20" i="13"/>
  <c r="AT20" i="13" s="1"/>
  <c r="T15" i="3" s="1"/>
  <c r="T9" i="13"/>
  <c r="U9" i="13" s="1"/>
  <c r="U5" i="17" s="1"/>
  <c r="AS9" i="13"/>
  <c r="T23" i="13"/>
  <c r="U23" i="13" s="1"/>
  <c r="U18" i="17" s="1"/>
  <c r="AS27" i="13"/>
  <c r="AT27" i="13" s="1"/>
  <c r="T22" i="3" s="1"/>
  <c r="T22" i="13"/>
  <c r="U22" i="13" s="1"/>
  <c r="U17" i="17" s="1"/>
  <c r="AS18" i="14" l="1"/>
  <c r="AS29" i="14" s="1"/>
  <c r="U18" i="13"/>
  <c r="U29" i="13" s="1"/>
  <c r="U28" i="13"/>
  <c r="U18" i="14"/>
  <c r="U29" i="14" s="1"/>
  <c r="AT18" i="14"/>
  <c r="AT29" i="14" s="1"/>
  <c r="T4" i="5"/>
  <c r="T13" i="5" s="1"/>
  <c r="T24" i="5" s="1"/>
  <c r="AS28" i="13"/>
  <c r="AT19" i="13"/>
  <c r="U28" i="14"/>
  <c r="T14" i="5"/>
  <c r="T23" i="5" s="1"/>
  <c r="AT28" i="14"/>
  <c r="AS28" i="14"/>
  <c r="AS18" i="13"/>
  <c r="AS29" i="13" s="1"/>
  <c r="AT9" i="13"/>
  <c r="AS30" i="14" l="1"/>
  <c r="U30" i="13"/>
  <c r="AT30" i="14"/>
  <c r="E6" i="5" s="1"/>
  <c r="U30" i="14"/>
  <c r="AS30" i="13"/>
  <c r="AT18" i="13"/>
  <c r="AT29" i="13" s="1"/>
  <c r="T4" i="3"/>
  <c r="T13" i="3" s="1"/>
  <c r="T24" i="3" s="1"/>
  <c r="T25" i="5"/>
  <c r="T14" i="3"/>
  <c r="T23" i="3" s="1"/>
  <c r="AT28" i="13"/>
  <c r="D6" i="11" l="1"/>
  <c r="T25" i="3"/>
  <c r="D16" i="11"/>
  <c r="AT30" i="13"/>
  <c r="E6" i="3" s="1"/>
  <c r="D15" i="11" l="1"/>
  <c r="D17" i="11" s="1"/>
  <c r="D5" i="11"/>
  <c r="D7" i="11" s="1"/>
  <c r="P192" i="17" l="1"/>
  <c r="J5" i="20"/>
  <c r="N5" i="20"/>
  <c r="L195" i="17"/>
  <c r="L194" i="17"/>
  <c r="O5" i="20"/>
  <c r="P195" i="17"/>
  <c r="P5" i="20"/>
  <c r="L5" i="20"/>
  <c r="P190" i="17"/>
  <c r="M5" i="20"/>
  <c r="P191" i="17"/>
  <c r="L193" i="17"/>
  <c r="I5" i="20"/>
  <c r="P193" i="17"/>
  <c r="K5" i="20"/>
  <c r="O5" i="10"/>
  <c r="N7" i="5" s="1"/>
  <c r="N9" i="5" s="1"/>
  <c r="I5" i="10"/>
  <c r="H7" i="5" s="1"/>
  <c r="H9" i="5" s="1"/>
  <c r="P5" i="10"/>
  <c r="O7" i="5" s="1"/>
  <c r="O9" i="5" s="1"/>
  <c r="K5" i="10"/>
  <c r="J7" i="5" s="1"/>
  <c r="J9" i="5" s="1"/>
  <c r="M5" i="10"/>
  <c r="L7" i="5" s="1"/>
  <c r="L9" i="5" s="1"/>
  <c r="N3" i="23"/>
  <c r="K37" i="23"/>
  <c r="L20" i="23"/>
  <c r="M37" i="23"/>
  <c r="AA44" i="23" s="1"/>
  <c r="L7" i="3"/>
  <c r="L9" i="3" s="1"/>
  <c r="O54" i="11"/>
  <c r="O57" i="11" s="1"/>
  <c r="H7" i="3"/>
  <c r="H9" i="3" s="1"/>
  <c r="L54" i="11"/>
  <c r="L57" i="11" s="1"/>
  <c r="N20" i="23"/>
  <c r="M20" i="23"/>
  <c r="BA29" i="23" s="1"/>
  <c r="BB29" i="23" s="1"/>
  <c r="N7" i="3"/>
  <c r="N9" i="3" s="1"/>
  <c r="K7" i="3"/>
  <c r="K9" i="3" s="1"/>
  <c r="N54" i="11"/>
  <c r="N57" i="11" s="1"/>
  <c r="K54" i="11"/>
  <c r="K57" i="11" s="1"/>
  <c r="I7" i="3"/>
  <c r="I9" i="3" s="1"/>
  <c r="M3" i="15"/>
  <c r="M9" i="15" s="1"/>
  <c r="H54" i="11"/>
  <c r="H57" i="11" s="1"/>
  <c r="J7" i="3"/>
  <c r="J9" i="3" s="1"/>
  <c r="M54" i="11"/>
  <c r="M57" i="11" s="1"/>
  <c r="N3" i="15"/>
  <c r="O3" i="15"/>
  <c r="Q3" i="15"/>
  <c r="I54" i="11"/>
  <c r="I57" i="11" s="1"/>
  <c r="J3" i="15"/>
  <c r="K20" i="23"/>
  <c r="P25" i="23" s="1"/>
  <c r="M7" i="3"/>
  <c r="M9" i="3" s="1"/>
  <c r="L37" i="23"/>
  <c r="V42" i="23" s="1"/>
  <c r="N5" i="10"/>
  <c r="M7" i="5" s="1"/>
  <c r="M9" i="5" s="1"/>
  <c r="P3" i="15"/>
  <c r="N3" i="13"/>
  <c r="J5" i="10"/>
  <c r="I7" i="5" s="1"/>
  <c r="I9" i="5" s="1"/>
  <c r="J54" i="11"/>
  <c r="J57" i="11" s="1"/>
  <c r="K3" i="15"/>
  <c r="K9" i="15" s="1"/>
  <c r="L5" i="10"/>
  <c r="K7" i="5" s="1"/>
  <c r="K9" i="5" s="1"/>
  <c r="L34" i="13"/>
  <c r="AV50" i="13" s="1"/>
  <c r="AW50" i="13" s="1"/>
  <c r="K65" i="14"/>
  <c r="O7" i="3"/>
  <c r="O9" i="3" s="1"/>
  <c r="L3" i="15"/>
  <c r="N34" i="13"/>
  <c r="BF50" i="13" s="1"/>
  <c r="BG50" i="13" s="1"/>
  <c r="K65" i="13"/>
  <c r="AO88" i="13" s="1"/>
  <c r="AP88" i="13" s="1"/>
  <c r="L65" i="14"/>
  <c r="AV81" i="14" s="1"/>
  <c r="AW81" i="14" s="1"/>
  <c r="K34" i="14"/>
  <c r="M34" i="13"/>
  <c r="AA41" i="13" s="1"/>
  <c r="M65" i="14"/>
  <c r="AA87" i="14" s="1"/>
  <c r="N34" i="14"/>
  <c r="AF40" i="14" s="1"/>
  <c r="M65" i="13"/>
  <c r="BA88" i="13" s="1"/>
  <c r="BB88" i="13" s="1"/>
  <c r="L34" i="14"/>
  <c r="V57" i="14" s="1"/>
  <c r="N3" i="14"/>
  <c r="AF13" i="14" s="1"/>
  <c r="L65" i="13"/>
  <c r="V82" i="13" s="1"/>
  <c r="K34" i="13"/>
  <c r="AO48" i="13" s="1"/>
  <c r="AP48" i="13" s="1"/>
  <c r="M34" i="14"/>
  <c r="BA55" i="14" s="1"/>
  <c r="BB55" i="14" s="1"/>
  <c r="P57" i="14" l="1"/>
  <c r="Q56" i="14"/>
  <c r="R56" i="14"/>
  <c r="P57" i="13"/>
  <c r="P42" i="13"/>
  <c r="P40" i="13"/>
  <c r="V40" i="14"/>
  <c r="P43" i="13"/>
  <c r="AO43" i="14"/>
  <c r="AP43" i="14" s="1"/>
  <c r="P83" i="13"/>
  <c r="P54" i="13"/>
  <c r="AO78" i="13"/>
  <c r="AP78" i="13" s="1"/>
  <c r="AO79" i="13"/>
  <c r="AP79" i="13" s="1"/>
  <c r="AO73" i="13"/>
  <c r="AP73" i="13" s="1"/>
  <c r="AA40" i="13"/>
  <c r="AV79" i="14"/>
  <c r="AW79" i="14" s="1"/>
  <c r="P48" i="14"/>
  <c r="AO81" i="13"/>
  <c r="AP81" i="13" s="1"/>
  <c r="BA45" i="13"/>
  <c r="BB45" i="13" s="1"/>
  <c r="P81" i="13"/>
  <c r="AO52" i="13"/>
  <c r="AP52" i="13" s="1"/>
  <c r="BF9" i="23"/>
  <c r="BG9" i="23" s="1"/>
  <c r="BA50" i="13"/>
  <c r="BB50" i="13" s="1"/>
  <c r="V45" i="14"/>
  <c r="AO41" i="13"/>
  <c r="AP41" i="13" s="1"/>
  <c r="L15" i="15"/>
  <c r="BA76" i="13"/>
  <c r="BB76" i="13" s="1"/>
  <c r="AA81" i="14"/>
  <c r="AF11" i="14"/>
  <c r="P58" i="13"/>
  <c r="AF54" i="14"/>
  <c r="AV81" i="13"/>
  <c r="AW81" i="13" s="1"/>
  <c r="V77" i="13"/>
  <c r="V85" i="13"/>
  <c r="V78" i="13"/>
  <c r="V81" i="13"/>
  <c r="V56" i="14"/>
  <c r="V47" i="14"/>
  <c r="P51" i="13"/>
  <c r="AA86" i="13"/>
  <c r="AA72" i="13"/>
  <c r="AO77" i="13"/>
  <c r="AP77" i="13" s="1"/>
  <c r="AO83" i="13"/>
  <c r="AP83" i="13" s="1"/>
  <c r="BF50" i="14"/>
  <c r="BG50" i="14" s="1"/>
  <c r="AI22" i="13"/>
  <c r="AI12" i="13"/>
  <c r="AI19" i="13"/>
  <c r="BE26" i="13"/>
  <c r="AH25" i="13"/>
  <c r="AH12" i="13"/>
  <c r="AH14" i="13"/>
  <c r="BE21" i="13"/>
  <c r="AG17" i="13"/>
  <c r="AG15" i="13"/>
  <c r="AI21" i="13"/>
  <c r="AG21" i="13"/>
  <c r="AH22" i="13"/>
  <c r="AH20" i="13"/>
  <c r="AG16" i="13"/>
  <c r="AG10" i="13"/>
  <c r="BE17" i="13"/>
  <c r="BE11" i="13"/>
  <c r="AI20" i="13"/>
  <c r="BE27" i="13"/>
  <c r="AG24" i="13"/>
  <c r="AG12" i="13"/>
  <c r="AG9" i="13"/>
  <c r="AH13" i="13"/>
  <c r="AI9" i="13"/>
  <c r="AH15" i="13"/>
  <c r="AH27" i="13"/>
  <c r="BC4" i="13"/>
  <c r="AG23" i="13"/>
  <c r="AI27" i="13"/>
  <c r="AI13" i="13"/>
  <c r="AH23" i="13"/>
  <c r="AI14" i="13"/>
  <c r="AI11" i="13"/>
  <c r="AI26" i="13"/>
  <c r="AG13" i="13"/>
  <c r="BE25" i="13"/>
  <c r="AH21" i="13"/>
  <c r="AH10" i="13"/>
  <c r="AG22" i="13"/>
  <c r="AI15" i="13"/>
  <c r="BE15" i="13"/>
  <c r="AH9" i="13"/>
  <c r="AG27" i="13"/>
  <c r="AH16" i="13"/>
  <c r="BE12" i="13"/>
  <c r="AI16" i="13"/>
  <c r="AI10" i="13"/>
  <c r="BE16" i="13"/>
  <c r="BE22" i="13"/>
  <c r="AH17" i="13"/>
  <c r="AH19" i="13"/>
  <c r="BE23" i="13"/>
  <c r="AH11" i="13"/>
  <c r="BE14" i="13"/>
  <c r="BE13" i="13"/>
  <c r="AG25" i="13"/>
  <c r="BE9" i="13"/>
  <c r="AI17" i="13"/>
  <c r="AI23" i="13"/>
  <c r="BE10" i="13"/>
  <c r="AG20" i="13"/>
  <c r="BE19" i="13"/>
  <c r="AG14" i="13"/>
  <c r="BE24" i="13"/>
  <c r="AG19" i="13"/>
  <c r="AI24" i="13"/>
  <c r="AH26" i="13"/>
  <c r="BE20" i="13"/>
  <c r="AG11" i="13"/>
  <c r="AG26" i="13"/>
  <c r="AH24" i="13"/>
  <c r="AI25" i="13"/>
  <c r="AF15" i="13"/>
  <c r="BF20" i="13"/>
  <c r="BG20" i="13" s="1"/>
  <c r="AF23" i="13"/>
  <c r="BF16" i="13"/>
  <c r="BG16" i="13" s="1"/>
  <c r="BF24" i="13"/>
  <c r="BG24" i="13" s="1"/>
  <c r="BF13" i="13"/>
  <c r="BG13" i="13" s="1"/>
  <c r="AF27" i="13"/>
  <c r="AF17" i="13"/>
  <c r="AF13" i="13"/>
  <c r="AF16" i="13"/>
  <c r="AF24" i="13"/>
  <c r="AF22" i="13"/>
  <c r="BF15" i="13"/>
  <c r="BG15" i="13" s="1"/>
  <c r="AF26" i="13"/>
  <c r="AF21" i="13"/>
  <c r="AF10" i="13"/>
  <c r="BF27" i="13"/>
  <c r="BG27" i="13" s="1"/>
  <c r="AF20" i="13"/>
  <c r="BF14" i="13"/>
  <c r="BG14" i="13" s="1"/>
  <c r="AF12" i="13"/>
  <c r="AF14" i="13"/>
  <c r="BF22" i="13"/>
  <c r="BG22" i="13" s="1"/>
  <c r="BF23" i="13"/>
  <c r="BG23" i="13" s="1"/>
  <c r="BF11" i="13"/>
  <c r="BG11" i="13" s="1"/>
  <c r="BF21" i="13"/>
  <c r="BG21" i="13" s="1"/>
  <c r="BF17" i="13"/>
  <c r="BG17" i="13" s="1"/>
  <c r="BF9" i="13"/>
  <c r="BG9" i="13" s="1"/>
  <c r="BF26" i="13"/>
  <c r="BG26" i="13" s="1"/>
  <c r="AF11" i="13"/>
  <c r="BF25" i="13"/>
  <c r="BG25" i="13" s="1"/>
  <c r="BF10" i="13"/>
  <c r="BG10" i="13" s="1"/>
  <c r="AF25" i="13"/>
  <c r="AF9" i="13"/>
  <c r="AA55" i="13"/>
  <c r="V87" i="14"/>
  <c r="AA85" i="14"/>
  <c r="AO41" i="14"/>
  <c r="AP41" i="14" s="1"/>
  <c r="BA50" i="14"/>
  <c r="BB50" i="14" s="1"/>
  <c r="V72" i="13"/>
  <c r="AF23" i="14"/>
  <c r="BF12" i="13"/>
  <c r="BG12" i="13" s="1"/>
  <c r="AF19" i="14"/>
  <c r="BA74" i="13"/>
  <c r="BB74" i="13" s="1"/>
  <c r="BA81" i="14"/>
  <c r="BB81" i="14" s="1"/>
  <c r="AN79" i="14"/>
  <c r="AN86" i="14"/>
  <c r="Q82" i="14"/>
  <c r="Q77" i="14"/>
  <c r="AN72" i="14"/>
  <c r="AN81" i="14"/>
  <c r="R82" i="14"/>
  <c r="AN73" i="14"/>
  <c r="Q74" i="14"/>
  <c r="Q85" i="14"/>
  <c r="Q72" i="14"/>
  <c r="AN84" i="14"/>
  <c r="Q89" i="14"/>
  <c r="AO74" i="14"/>
  <c r="AP74" i="14" s="1"/>
  <c r="R78" i="14"/>
  <c r="R76" i="14"/>
  <c r="R77" i="14"/>
  <c r="R88" i="14"/>
  <c r="Q71" i="14"/>
  <c r="R72" i="14"/>
  <c r="Q86" i="14"/>
  <c r="Q83" i="14"/>
  <c r="R71" i="14"/>
  <c r="AN76" i="14"/>
  <c r="R85" i="14"/>
  <c r="R75" i="14"/>
  <c r="R73" i="14"/>
  <c r="R83" i="14"/>
  <c r="R79" i="14"/>
  <c r="Q78" i="14"/>
  <c r="AN87" i="14"/>
  <c r="AN83" i="14"/>
  <c r="AN77" i="14"/>
  <c r="AN71" i="14"/>
  <c r="AN82" i="14"/>
  <c r="Q75" i="14"/>
  <c r="R74" i="14"/>
  <c r="Q76" i="14"/>
  <c r="Q81" i="14"/>
  <c r="AN88" i="14"/>
  <c r="AN85" i="14"/>
  <c r="AN78" i="14"/>
  <c r="Q73" i="14"/>
  <c r="AN89" i="14"/>
  <c r="R89" i="14"/>
  <c r="Q88" i="14"/>
  <c r="AN74" i="14"/>
  <c r="Q79" i="14"/>
  <c r="R86" i="14"/>
  <c r="R81" i="14"/>
  <c r="AZ66" i="14"/>
  <c r="AN75" i="14"/>
  <c r="R87" i="14"/>
  <c r="R84" i="14"/>
  <c r="Q87" i="14"/>
  <c r="Q84" i="14"/>
  <c r="AO77" i="14"/>
  <c r="AP77" i="14" s="1"/>
  <c r="AS77" i="14" s="1"/>
  <c r="AT77" i="14" s="1"/>
  <c r="P79" i="14"/>
  <c r="AO72" i="14"/>
  <c r="AP72" i="14" s="1"/>
  <c r="AO79" i="14"/>
  <c r="AP79" i="14" s="1"/>
  <c r="AO76" i="14"/>
  <c r="AP76" i="14" s="1"/>
  <c r="AO83" i="14"/>
  <c r="AP83" i="14" s="1"/>
  <c r="P74" i="14"/>
  <c r="AO86" i="14"/>
  <c r="AP86" i="14" s="1"/>
  <c r="P85" i="14"/>
  <c r="AO82" i="14"/>
  <c r="AP82" i="14" s="1"/>
  <c r="AO87" i="14"/>
  <c r="AP87" i="14" s="1"/>
  <c r="AO85" i="14"/>
  <c r="AP85" i="14" s="1"/>
  <c r="AO89" i="14"/>
  <c r="AP89" i="14" s="1"/>
  <c r="P78" i="14"/>
  <c r="AO81" i="14"/>
  <c r="AP81" i="14" s="1"/>
  <c r="P76" i="14"/>
  <c r="P84" i="14"/>
  <c r="P75" i="14"/>
  <c r="AO75" i="14"/>
  <c r="AP75" i="14" s="1"/>
  <c r="AO84" i="14"/>
  <c r="AP84" i="14" s="1"/>
  <c r="AS84" i="14" s="1"/>
  <c r="AT84" i="14" s="1"/>
  <c r="P73" i="14"/>
  <c r="P89" i="14"/>
  <c r="AO78" i="14"/>
  <c r="AP78" i="14" s="1"/>
  <c r="P88" i="14"/>
  <c r="AO73" i="14"/>
  <c r="AP73" i="14" s="1"/>
  <c r="P87" i="14"/>
  <c r="P81" i="14"/>
  <c r="P72" i="14"/>
  <c r="AA78" i="14"/>
  <c r="AA74" i="13"/>
  <c r="AN50" i="13"/>
  <c r="AN44" i="13"/>
  <c r="R47" i="13"/>
  <c r="AN40" i="13"/>
  <c r="R44" i="13"/>
  <c r="R52" i="13"/>
  <c r="Q45" i="13"/>
  <c r="AN53" i="13"/>
  <c r="Q48" i="13"/>
  <c r="Q58" i="13"/>
  <c r="AN42" i="13"/>
  <c r="R58" i="13"/>
  <c r="AN55" i="13"/>
  <c r="Q54" i="13"/>
  <c r="AN48" i="13"/>
  <c r="AS48" i="13" s="1"/>
  <c r="AT48" i="13" s="1"/>
  <c r="R53" i="13"/>
  <c r="R45" i="13"/>
  <c r="AZ35" i="13"/>
  <c r="AN56" i="13"/>
  <c r="R43" i="13"/>
  <c r="R48" i="13"/>
  <c r="Q57" i="13"/>
  <c r="Q41" i="13"/>
  <c r="AN41" i="13"/>
  <c r="Q55" i="13"/>
  <c r="R50" i="13"/>
  <c r="Q51" i="13"/>
  <c r="AN58" i="13"/>
  <c r="R54" i="13"/>
  <c r="AN52" i="13"/>
  <c r="Q46" i="13"/>
  <c r="R56" i="13"/>
  <c r="R57" i="13"/>
  <c r="Q56" i="13"/>
  <c r="R42" i="13"/>
  <c r="AN45" i="13"/>
  <c r="R55" i="13"/>
  <c r="Q47" i="13"/>
  <c r="Q53" i="13"/>
  <c r="AN57" i="13"/>
  <c r="Q52" i="13"/>
  <c r="Q43" i="13"/>
  <c r="R40" i="13"/>
  <c r="R51" i="13"/>
  <c r="Q42" i="13"/>
  <c r="AN43" i="13"/>
  <c r="AN54" i="13"/>
  <c r="AN46" i="13"/>
  <c r="Q50" i="13"/>
  <c r="AN51" i="13"/>
  <c r="R41" i="13"/>
  <c r="R46" i="13"/>
  <c r="AN47" i="13"/>
  <c r="Q44" i="13"/>
  <c r="Q40" i="13"/>
  <c r="AO55" i="13"/>
  <c r="AP55" i="13" s="1"/>
  <c r="AO57" i="13"/>
  <c r="AP57" i="13" s="1"/>
  <c r="AO45" i="13"/>
  <c r="AP45" i="13" s="1"/>
  <c r="AO54" i="13"/>
  <c r="AP54" i="13" s="1"/>
  <c r="AS54" i="13" s="1"/>
  <c r="AT54" i="13" s="1"/>
  <c r="AO40" i="13"/>
  <c r="AP40" i="13" s="1"/>
  <c r="AS40" i="13" s="1"/>
  <c r="AO53" i="13"/>
  <c r="AP53" i="13" s="1"/>
  <c r="AO47" i="13"/>
  <c r="AP47" i="13" s="1"/>
  <c r="P48" i="13"/>
  <c r="P47" i="13"/>
  <c r="P53" i="13"/>
  <c r="AO44" i="13"/>
  <c r="AP44" i="13" s="1"/>
  <c r="AS44" i="13" s="1"/>
  <c r="AT44" i="13" s="1"/>
  <c r="AO56" i="13"/>
  <c r="AP56" i="13" s="1"/>
  <c r="AS56" i="13" s="1"/>
  <c r="AT56" i="13" s="1"/>
  <c r="AO42" i="13"/>
  <c r="AP42" i="13" s="1"/>
  <c r="AO58" i="13"/>
  <c r="AP58" i="13" s="1"/>
  <c r="AO50" i="13"/>
  <c r="AP50" i="13" s="1"/>
  <c r="V71" i="13"/>
  <c r="X55" i="14"/>
  <c r="X43" i="14"/>
  <c r="AU47" i="14"/>
  <c r="AU42" i="14"/>
  <c r="W53" i="14"/>
  <c r="AU48" i="14"/>
  <c r="W54" i="14"/>
  <c r="W50" i="14"/>
  <c r="AU44" i="14"/>
  <c r="AU43" i="14"/>
  <c r="W40" i="14"/>
  <c r="AU41" i="14"/>
  <c r="X56" i="14"/>
  <c r="X53" i="14"/>
  <c r="X54" i="14"/>
  <c r="W57" i="14"/>
  <c r="X42" i="14"/>
  <c r="AU55" i="14"/>
  <c r="X44" i="14"/>
  <c r="AU57" i="14"/>
  <c r="AU52" i="14"/>
  <c r="X51" i="14"/>
  <c r="X40" i="14"/>
  <c r="AU54" i="14"/>
  <c r="AU46" i="14"/>
  <c r="X58" i="14"/>
  <c r="W47" i="14"/>
  <c r="W52" i="14"/>
  <c r="X48" i="14"/>
  <c r="X50" i="14"/>
  <c r="X46" i="14"/>
  <c r="AU56" i="14"/>
  <c r="AU53" i="14"/>
  <c r="W56" i="14"/>
  <c r="X45" i="14"/>
  <c r="AU58" i="14"/>
  <c r="W46" i="14"/>
  <c r="W55" i="14"/>
  <c r="X57" i="14"/>
  <c r="AU50" i="14"/>
  <c r="W41" i="14"/>
  <c r="W43" i="14"/>
  <c r="X47" i="14"/>
  <c r="X41" i="14"/>
  <c r="AU45" i="14"/>
  <c r="X52" i="14"/>
  <c r="W45" i="14"/>
  <c r="W42" i="14"/>
  <c r="BA35" i="14"/>
  <c r="AU51" i="14"/>
  <c r="W58" i="14"/>
  <c r="W48" i="14"/>
  <c r="AU40" i="14"/>
  <c r="W44" i="14"/>
  <c r="W51" i="14"/>
  <c r="AV46" i="14"/>
  <c r="AW46" i="14" s="1"/>
  <c r="AV52" i="14"/>
  <c r="AW52" i="14" s="1"/>
  <c r="AX52" i="14" s="1"/>
  <c r="AY52" i="14" s="1"/>
  <c r="AV47" i="14"/>
  <c r="AW47" i="14" s="1"/>
  <c r="AV57" i="14"/>
  <c r="AW57" i="14" s="1"/>
  <c r="AV42" i="14"/>
  <c r="AW42" i="14" s="1"/>
  <c r="AX42" i="14" s="1"/>
  <c r="AY42" i="14" s="1"/>
  <c r="AV45" i="14"/>
  <c r="AW45" i="14" s="1"/>
  <c r="AX45" i="14" s="1"/>
  <c r="AY45" i="14" s="1"/>
  <c r="AV51" i="14"/>
  <c r="AW51" i="14" s="1"/>
  <c r="AV53" i="14"/>
  <c r="AW53" i="14" s="1"/>
  <c r="AV44" i="14"/>
  <c r="AW44" i="14" s="1"/>
  <c r="AV58" i="14"/>
  <c r="AW58" i="14" s="1"/>
  <c r="AV48" i="14"/>
  <c r="AW48" i="14" s="1"/>
  <c r="AX48" i="14" s="1"/>
  <c r="AY48" i="14" s="1"/>
  <c r="AV54" i="14"/>
  <c r="AW54" i="14" s="1"/>
  <c r="AV56" i="14"/>
  <c r="AW56" i="14" s="1"/>
  <c r="AX56" i="14" s="1"/>
  <c r="AY56" i="14" s="1"/>
  <c r="AV41" i="14"/>
  <c r="AW41" i="14" s="1"/>
  <c r="V50" i="14"/>
  <c r="AV43" i="14"/>
  <c r="AW43" i="14" s="1"/>
  <c r="V58" i="14"/>
  <c r="AV55" i="14"/>
  <c r="AW55" i="14" s="1"/>
  <c r="AV40" i="14"/>
  <c r="AW40" i="14" s="1"/>
  <c r="V83" i="13"/>
  <c r="V75" i="13"/>
  <c r="AF48" i="14"/>
  <c r="AB53" i="13"/>
  <c r="AC55" i="13"/>
  <c r="AB54" i="13"/>
  <c r="AC58" i="13"/>
  <c r="AZ45" i="13"/>
  <c r="AB47" i="13"/>
  <c r="BB35" i="13"/>
  <c r="AZ43" i="13"/>
  <c r="AC48" i="13"/>
  <c r="AZ48" i="13"/>
  <c r="AB57" i="13"/>
  <c r="AC56" i="13"/>
  <c r="AC42" i="13"/>
  <c r="AB56" i="13"/>
  <c r="AB55" i="13"/>
  <c r="AZ58" i="13"/>
  <c r="AC47" i="13"/>
  <c r="AB45" i="13"/>
  <c r="AZ55" i="13"/>
  <c r="AC43" i="13"/>
  <c r="AB50" i="13"/>
  <c r="AB40" i="13"/>
  <c r="AB48" i="13"/>
  <c r="AZ40" i="13"/>
  <c r="AZ42" i="13"/>
  <c r="AB42" i="13"/>
  <c r="AC46" i="13"/>
  <c r="AC53" i="13"/>
  <c r="AZ50" i="13"/>
  <c r="AC50" i="13"/>
  <c r="AC40" i="13"/>
  <c r="AB46" i="13"/>
  <c r="AB41" i="13"/>
  <c r="AB51" i="13"/>
  <c r="AZ53" i="13"/>
  <c r="AZ56" i="13"/>
  <c r="AB58" i="13"/>
  <c r="AC41" i="13"/>
  <c r="AZ54" i="13"/>
  <c r="AC51" i="13"/>
  <c r="AZ57" i="13"/>
  <c r="AB43" i="13"/>
  <c r="AC57" i="13"/>
  <c r="AZ46" i="13"/>
  <c r="AC44" i="13"/>
  <c r="AZ52" i="13"/>
  <c r="AC54" i="13"/>
  <c r="AZ47" i="13"/>
  <c r="AZ41" i="13"/>
  <c r="AB52" i="13"/>
  <c r="AZ51" i="13"/>
  <c r="AZ44" i="13"/>
  <c r="AC52" i="13"/>
  <c r="AC45" i="13"/>
  <c r="AB44" i="13"/>
  <c r="AA44" i="13"/>
  <c r="AA48" i="13"/>
  <c r="AA51" i="13"/>
  <c r="AA50" i="13"/>
  <c r="AA43" i="13"/>
  <c r="AA52" i="13"/>
  <c r="BA44" i="13"/>
  <c r="BB44" i="13" s="1"/>
  <c r="BA52" i="13"/>
  <c r="BB52" i="13" s="1"/>
  <c r="AA45" i="13"/>
  <c r="AA54" i="13"/>
  <c r="AA46" i="13"/>
  <c r="BA43" i="13"/>
  <c r="BB43" i="13" s="1"/>
  <c r="BA46" i="13"/>
  <c r="BB46" i="13" s="1"/>
  <c r="BC46" i="13" s="1"/>
  <c r="BD46" i="13" s="1"/>
  <c r="AA57" i="13"/>
  <c r="BA51" i="13"/>
  <c r="BB51" i="13" s="1"/>
  <c r="AA56" i="13"/>
  <c r="BA48" i="13"/>
  <c r="BB48" i="13" s="1"/>
  <c r="BA55" i="13"/>
  <c r="BB55" i="13" s="1"/>
  <c r="BA56" i="13"/>
  <c r="BB56" i="13" s="1"/>
  <c r="BA42" i="13"/>
  <c r="BB42" i="13" s="1"/>
  <c r="BA54" i="13"/>
  <c r="BB54" i="13" s="1"/>
  <c r="BA47" i="13"/>
  <c r="BB47" i="13" s="1"/>
  <c r="P51" i="14"/>
  <c r="BA87" i="14"/>
  <c r="BB87" i="14" s="1"/>
  <c r="BA75" i="14"/>
  <c r="BB75" i="14" s="1"/>
  <c r="V88" i="14"/>
  <c r="R79" i="13"/>
  <c r="R78" i="13"/>
  <c r="R86" i="13"/>
  <c r="AN76" i="13"/>
  <c r="AN78" i="13"/>
  <c r="AN81" i="13"/>
  <c r="Q82" i="13"/>
  <c r="Q88" i="13"/>
  <c r="Q78" i="13"/>
  <c r="Q73" i="13"/>
  <c r="Q79" i="13"/>
  <c r="R85" i="13"/>
  <c r="R72" i="13"/>
  <c r="Q85" i="13"/>
  <c r="AN74" i="13"/>
  <c r="AN72" i="13"/>
  <c r="AN86" i="13"/>
  <c r="R81" i="13"/>
  <c r="Q72" i="13"/>
  <c r="R75" i="13"/>
  <c r="AN84" i="13"/>
  <c r="AN87" i="13"/>
  <c r="AN75" i="13"/>
  <c r="Q75" i="13"/>
  <c r="Q87" i="13"/>
  <c r="Q89" i="13"/>
  <c r="AN83" i="13"/>
  <c r="Q71" i="13"/>
  <c r="R76" i="13"/>
  <c r="Q83" i="13"/>
  <c r="AN88" i="13"/>
  <c r="AS88" i="13" s="1"/>
  <c r="AT88" i="13" s="1"/>
  <c r="Q74" i="13"/>
  <c r="R89" i="13"/>
  <c r="R82" i="13"/>
  <c r="AZ66" i="13"/>
  <c r="R88" i="13"/>
  <c r="Q81" i="13"/>
  <c r="R73" i="13"/>
  <c r="R84" i="13"/>
  <c r="AN89" i="13"/>
  <c r="R83" i="13"/>
  <c r="R77" i="13"/>
  <c r="R71" i="13"/>
  <c r="Q84" i="13"/>
  <c r="AN71" i="13"/>
  <c r="Q76" i="13"/>
  <c r="AN85" i="13"/>
  <c r="Q77" i="13"/>
  <c r="AN79" i="13"/>
  <c r="AS79" i="13" s="1"/>
  <c r="AT79" i="13" s="1"/>
  <c r="R87" i="13"/>
  <c r="Q86" i="13"/>
  <c r="AN82" i="13"/>
  <c r="AN73" i="13"/>
  <c r="AN77" i="13"/>
  <c r="R74" i="13"/>
  <c r="P85" i="13"/>
  <c r="P77" i="13"/>
  <c r="P78" i="13"/>
  <c r="P88" i="13"/>
  <c r="P79" i="13"/>
  <c r="P71" i="13"/>
  <c r="P73" i="13"/>
  <c r="P75" i="13"/>
  <c r="P82" i="13"/>
  <c r="P89" i="13"/>
  <c r="P76" i="13"/>
  <c r="P74" i="13"/>
  <c r="P87" i="13"/>
  <c r="P72" i="13"/>
  <c r="P84" i="13"/>
  <c r="AO87" i="13"/>
  <c r="AP87" i="13" s="1"/>
  <c r="AO82" i="13"/>
  <c r="AP82" i="13" s="1"/>
  <c r="AO84" i="13"/>
  <c r="AP84" i="13" s="1"/>
  <c r="AS84" i="13" s="1"/>
  <c r="AT84" i="13" s="1"/>
  <c r="AO74" i="13"/>
  <c r="AP74" i="13" s="1"/>
  <c r="AO89" i="13"/>
  <c r="AP89" i="13" s="1"/>
  <c r="P86" i="13"/>
  <c r="AO76" i="13"/>
  <c r="AP76" i="13" s="1"/>
  <c r="AH56" i="13"/>
  <c r="AG56" i="13"/>
  <c r="BE55" i="13"/>
  <c r="AH43" i="13"/>
  <c r="AH41" i="13"/>
  <c r="AG43" i="13"/>
  <c r="AH42" i="13"/>
  <c r="BE50" i="13"/>
  <c r="BH50" i="13" s="1"/>
  <c r="AH52" i="13"/>
  <c r="BE40" i="13"/>
  <c r="AG52" i="13"/>
  <c r="AH44" i="13"/>
  <c r="AG44" i="13"/>
  <c r="BE47" i="13"/>
  <c r="BE48" i="13"/>
  <c r="AH46" i="13"/>
  <c r="BE41" i="13"/>
  <c r="AH48" i="13"/>
  <c r="BE57" i="13"/>
  <c r="AG55" i="13"/>
  <c r="AG57" i="13"/>
  <c r="BE42" i="13"/>
  <c r="AH55" i="13"/>
  <c r="AH40" i="13"/>
  <c r="AH50" i="13"/>
  <c r="AH57" i="13"/>
  <c r="AH47" i="13"/>
  <c r="BE44" i="13"/>
  <c r="BE53" i="13"/>
  <c r="BE56" i="13"/>
  <c r="AG42" i="13"/>
  <c r="AH53" i="13"/>
  <c r="AG53" i="13"/>
  <c r="AG40" i="13"/>
  <c r="AG48" i="13"/>
  <c r="AG51" i="13"/>
  <c r="AH58" i="13"/>
  <c r="BC35" i="13"/>
  <c r="BE54" i="13"/>
  <c r="AH54" i="13"/>
  <c r="AG58" i="13"/>
  <c r="AG50" i="13"/>
  <c r="BE45" i="13"/>
  <c r="AG46" i="13"/>
  <c r="AH51" i="13"/>
  <c r="BE51" i="13"/>
  <c r="AG45" i="13"/>
  <c r="AG47" i="13"/>
  <c r="BE52" i="13"/>
  <c r="BE46" i="13"/>
  <c r="BE43" i="13"/>
  <c r="AH45" i="13"/>
  <c r="AG54" i="13"/>
  <c r="AG41" i="13"/>
  <c r="BE58" i="13"/>
  <c r="AF52" i="13"/>
  <c r="BF58" i="13"/>
  <c r="BG58" i="13" s="1"/>
  <c r="BF45" i="13"/>
  <c r="BG45" i="13" s="1"/>
  <c r="AF51" i="13"/>
  <c r="BF44" i="13"/>
  <c r="BG44" i="13" s="1"/>
  <c r="BH44" i="13" s="1"/>
  <c r="BI44" i="13" s="1"/>
  <c r="BF52" i="13"/>
  <c r="BG52" i="13" s="1"/>
  <c r="BH52" i="13" s="1"/>
  <c r="BI52" i="13" s="1"/>
  <c r="BF42" i="13"/>
  <c r="BG42" i="13" s="1"/>
  <c r="BH42" i="13" s="1"/>
  <c r="BI42" i="13" s="1"/>
  <c r="BF51" i="13"/>
  <c r="BG51" i="13" s="1"/>
  <c r="AF58" i="13"/>
  <c r="AF54" i="13"/>
  <c r="BF54" i="13"/>
  <c r="BG54" i="13" s="1"/>
  <c r="AF53" i="13"/>
  <c r="AF55" i="13"/>
  <c r="BF47" i="13"/>
  <c r="BG47" i="13" s="1"/>
  <c r="BF57" i="13"/>
  <c r="BG57" i="13" s="1"/>
  <c r="AF42" i="13"/>
  <c r="AF47" i="13"/>
  <c r="BF53" i="13"/>
  <c r="BG53" i="13" s="1"/>
  <c r="BH53" i="13" s="1"/>
  <c r="BI53" i="13" s="1"/>
  <c r="AF48" i="13"/>
  <c r="BF41" i="13"/>
  <c r="BG41" i="13" s="1"/>
  <c r="BF55" i="13"/>
  <c r="BG55" i="13" s="1"/>
  <c r="BF43" i="13"/>
  <c r="BG43" i="13" s="1"/>
  <c r="AF43" i="13"/>
  <c r="AF46" i="13"/>
  <c r="AF57" i="13"/>
  <c r="AF56" i="13"/>
  <c r="BF56" i="13"/>
  <c r="BG56" i="13" s="1"/>
  <c r="BF48" i="13"/>
  <c r="BG48" i="13" s="1"/>
  <c r="BH48" i="13" s="1"/>
  <c r="BI48" i="13" s="1"/>
  <c r="AF41" i="13"/>
  <c r="AF44" i="13"/>
  <c r="BF46" i="13"/>
  <c r="BG46" i="13" s="1"/>
  <c r="AF50" i="13"/>
  <c r="AF40" i="13"/>
  <c r="BF40" i="13"/>
  <c r="BG40" i="13" s="1"/>
  <c r="AO86" i="13"/>
  <c r="AP86" i="13" s="1"/>
  <c r="P77" i="14"/>
  <c r="BA40" i="13"/>
  <c r="BB40" i="13" s="1"/>
  <c r="BA78" i="14"/>
  <c r="BB78" i="14" s="1"/>
  <c r="AF45" i="13"/>
  <c r="BA45" i="14"/>
  <c r="BB45" i="14" s="1"/>
  <c r="V89" i="13"/>
  <c r="AO75" i="13"/>
  <c r="AP75" i="13" s="1"/>
  <c r="AO51" i="13"/>
  <c r="AP51" i="13" s="1"/>
  <c r="AA42" i="13"/>
  <c r="P44" i="13"/>
  <c r="V42" i="14"/>
  <c r="V88" i="13"/>
  <c r="AF26" i="14"/>
  <c r="AF17" i="14"/>
  <c r="V87" i="13"/>
  <c r="V54" i="14"/>
  <c r="AO43" i="13"/>
  <c r="AP43" i="13" s="1"/>
  <c r="AA58" i="13"/>
  <c r="AO54" i="14"/>
  <c r="AP54" i="14" s="1"/>
  <c r="AF25" i="14"/>
  <c r="AA53" i="13"/>
  <c r="AF20" i="14"/>
  <c r="BA82" i="13"/>
  <c r="BB82" i="13" s="1"/>
  <c r="BA57" i="13"/>
  <c r="BB57" i="13" s="1"/>
  <c r="AV50" i="14"/>
  <c r="AW50" i="14" s="1"/>
  <c r="AA72" i="14"/>
  <c r="BF24" i="14"/>
  <c r="BG24" i="14" s="1"/>
  <c r="BA53" i="13"/>
  <c r="BB53" i="13" s="1"/>
  <c r="AZ72" i="13"/>
  <c r="AZ79" i="13"/>
  <c r="AC88" i="13"/>
  <c r="AC75" i="13"/>
  <c r="AB71" i="13"/>
  <c r="AZ88" i="13"/>
  <c r="BC88" i="13" s="1"/>
  <c r="BD88" i="13" s="1"/>
  <c r="AD21" i="3" s="1"/>
  <c r="AC74" i="13"/>
  <c r="AZ77" i="13"/>
  <c r="AC78" i="13"/>
  <c r="AZ85" i="13"/>
  <c r="AZ76" i="13"/>
  <c r="AZ75" i="13"/>
  <c r="AZ82" i="13"/>
  <c r="AC87" i="13"/>
  <c r="AB87" i="13"/>
  <c r="AC86" i="13"/>
  <c r="AZ81" i="13"/>
  <c r="AB74" i="13"/>
  <c r="AC81" i="13"/>
  <c r="AC82" i="13"/>
  <c r="AB83" i="13"/>
  <c r="AC72" i="13"/>
  <c r="AC77" i="13"/>
  <c r="AZ71" i="13"/>
  <c r="AZ83" i="13"/>
  <c r="AC89" i="13"/>
  <c r="AB79" i="13"/>
  <c r="AB75" i="13"/>
  <c r="AB72" i="13"/>
  <c r="AC73" i="13"/>
  <c r="BB66" i="13"/>
  <c r="AB77" i="13"/>
  <c r="AB76" i="13"/>
  <c r="AZ87" i="13"/>
  <c r="AC79" i="13"/>
  <c r="AZ78" i="13"/>
  <c r="AZ86" i="13"/>
  <c r="AZ74" i="13"/>
  <c r="AB85" i="13"/>
  <c r="AB84" i="13"/>
  <c r="AB88" i="13"/>
  <c r="AB78" i="13"/>
  <c r="AC83" i="13"/>
  <c r="AC84" i="13"/>
  <c r="AB81" i="13"/>
  <c r="AB89" i="13"/>
  <c r="AZ84" i="13"/>
  <c r="AZ73" i="13"/>
  <c r="AB73" i="13"/>
  <c r="AC85" i="13"/>
  <c r="AC71" i="13"/>
  <c r="AZ89" i="13"/>
  <c r="AC76" i="13"/>
  <c r="AB82" i="13"/>
  <c r="AB86" i="13"/>
  <c r="BA89" i="13"/>
  <c r="BB89" i="13" s="1"/>
  <c r="AA85" i="13"/>
  <c r="BA87" i="13"/>
  <c r="BB87" i="13" s="1"/>
  <c r="BC87" i="13" s="1"/>
  <c r="BD87" i="13" s="1"/>
  <c r="AD20" i="3" s="1"/>
  <c r="BA78" i="13"/>
  <c r="BB78" i="13" s="1"/>
  <c r="BA71" i="13"/>
  <c r="BB71" i="13" s="1"/>
  <c r="BC71" i="13" s="1"/>
  <c r="AA83" i="13"/>
  <c r="AA84" i="13"/>
  <c r="AA75" i="13"/>
  <c r="AA81" i="13"/>
  <c r="BA72" i="13"/>
  <c r="BB72" i="13" s="1"/>
  <c r="AA73" i="13"/>
  <c r="BA79" i="13"/>
  <c r="BB79" i="13" s="1"/>
  <c r="BA75" i="13"/>
  <c r="BB75" i="13" s="1"/>
  <c r="BC75" i="13" s="1"/>
  <c r="BD75" i="13" s="1"/>
  <c r="AD8" i="3" s="1"/>
  <c r="BA85" i="13"/>
  <c r="BB85" i="13" s="1"/>
  <c r="BA83" i="13"/>
  <c r="BB83" i="13" s="1"/>
  <c r="AA76" i="13"/>
  <c r="AA82" i="13"/>
  <c r="AA40" i="14"/>
  <c r="X79" i="13"/>
  <c r="X81" i="13"/>
  <c r="W81" i="13"/>
  <c r="AU88" i="13"/>
  <c r="W72" i="13"/>
  <c r="W89" i="13"/>
  <c r="W73" i="13"/>
  <c r="W74" i="13"/>
  <c r="X84" i="13"/>
  <c r="AU71" i="13"/>
  <c r="W79" i="13"/>
  <c r="AU74" i="13"/>
  <c r="W76" i="13"/>
  <c r="W83" i="13"/>
  <c r="AU79" i="13"/>
  <c r="AU81" i="13"/>
  <c r="W86" i="13"/>
  <c r="AU89" i="13"/>
  <c r="AU78" i="13"/>
  <c r="W87" i="13"/>
  <c r="X72" i="13"/>
  <c r="X89" i="13"/>
  <c r="AU86" i="13"/>
  <c r="AU77" i="13"/>
  <c r="W71" i="13"/>
  <c r="W82" i="13"/>
  <c r="W75" i="13"/>
  <c r="X71" i="13"/>
  <c r="X87" i="13"/>
  <c r="AU84" i="13"/>
  <c r="W84" i="13"/>
  <c r="X83" i="13"/>
  <c r="AU76" i="13"/>
  <c r="X75" i="13"/>
  <c r="W78" i="13"/>
  <c r="AU87" i="13"/>
  <c r="X77" i="13"/>
  <c r="AU73" i="13"/>
  <c r="BA66" i="13"/>
  <c r="X88" i="13"/>
  <c r="W88" i="13"/>
  <c r="X76" i="13"/>
  <c r="X82" i="13"/>
  <c r="AU75" i="13"/>
  <c r="X78" i="13"/>
  <c r="X73" i="13"/>
  <c r="X86" i="13"/>
  <c r="AU82" i="13"/>
  <c r="AU85" i="13"/>
  <c r="W77" i="13"/>
  <c r="W85" i="13"/>
  <c r="AU83" i="13"/>
  <c r="X85" i="13"/>
  <c r="AU72" i="13"/>
  <c r="X74" i="13"/>
  <c r="AV86" i="13"/>
  <c r="AW86" i="13" s="1"/>
  <c r="AV74" i="13"/>
  <c r="AW74" i="13" s="1"/>
  <c r="AV85" i="13"/>
  <c r="AW85" i="13" s="1"/>
  <c r="AV79" i="13"/>
  <c r="AW79" i="13" s="1"/>
  <c r="AV84" i="13"/>
  <c r="AW84" i="13" s="1"/>
  <c r="AV88" i="13"/>
  <c r="AW88" i="13" s="1"/>
  <c r="AV89" i="13"/>
  <c r="AW89" i="13" s="1"/>
  <c r="AV82" i="13"/>
  <c r="AW82" i="13" s="1"/>
  <c r="AV72" i="13"/>
  <c r="AW72" i="13" s="1"/>
  <c r="AV76" i="13"/>
  <c r="AW76" i="13" s="1"/>
  <c r="AV77" i="13"/>
  <c r="AW77" i="13" s="1"/>
  <c r="AV75" i="13"/>
  <c r="AW75" i="13" s="1"/>
  <c r="AV73" i="13"/>
  <c r="AW73" i="13" s="1"/>
  <c r="AV71" i="13"/>
  <c r="AW71" i="13" s="1"/>
  <c r="V79" i="13"/>
  <c r="AF9" i="14"/>
  <c r="AA79" i="13"/>
  <c r="AF12" i="14"/>
  <c r="AG45" i="14"/>
  <c r="AG55" i="14"/>
  <c r="AG54" i="14"/>
  <c r="BE41" i="14"/>
  <c r="AG56" i="14"/>
  <c r="AG57" i="14"/>
  <c r="AG48" i="14"/>
  <c r="AH52" i="14"/>
  <c r="BE53" i="14"/>
  <c r="AH57" i="14"/>
  <c r="AH43" i="14"/>
  <c r="AG58" i="14"/>
  <c r="AG41" i="14"/>
  <c r="AH40" i="14"/>
  <c r="BE48" i="14"/>
  <c r="BE50" i="14"/>
  <c r="BE55" i="14"/>
  <c r="AH42" i="14"/>
  <c r="AG53" i="14"/>
  <c r="AG43" i="14"/>
  <c r="BE40" i="14"/>
  <c r="BE44" i="14"/>
  <c r="AH55" i="14"/>
  <c r="AH50" i="14"/>
  <c r="AH47" i="14"/>
  <c r="AH51" i="14"/>
  <c r="AH54" i="14"/>
  <c r="AH48" i="14"/>
  <c r="AG51" i="14"/>
  <c r="BE51" i="14"/>
  <c r="BE42" i="14"/>
  <c r="BE45" i="14"/>
  <c r="BE56" i="14"/>
  <c r="BE47" i="14"/>
  <c r="AH41" i="14"/>
  <c r="AH58" i="14"/>
  <c r="BE58" i="14"/>
  <c r="AH56" i="14"/>
  <c r="AG47" i="14"/>
  <c r="AG52" i="14"/>
  <c r="AH53" i="14"/>
  <c r="BE57" i="14"/>
  <c r="AG50" i="14"/>
  <c r="BE43" i="14"/>
  <c r="AG44" i="14"/>
  <c r="BE46" i="14"/>
  <c r="AH45" i="14"/>
  <c r="BE54" i="14"/>
  <c r="AH46" i="14"/>
  <c r="AG42" i="14"/>
  <c r="AG40" i="14"/>
  <c r="AG46" i="14"/>
  <c r="AH44" i="14"/>
  <c r="BE52" i="14"/>
  <c r="BC35" i="14"/>
  <c r="BF48" i="14"/>
  <c r="BG48" i="14" s="1"/>
  <c r="BF44" i="14"/>
  <c r="BG44" i="14" s="1"/>
  <c r="BF47" i="14"/>
  <c r="BG47" i="14" s="1"/>
  <c r="BH47" i="14" s="1"/>
  <c r="BI47" i="14" s="1"/>
  <c r="BF53" i="14"/>
  <c r="BG53" i="14" s="1"/>
  <c r="BF54" i="14"/>
  <c r="BG54" i="14" s="1"/>
  <c r="BH54" i="14" s="1"/>
  <c r="BI54" i="14" s="1"/>
  <c r="BF58" i="14"/>
  <c r="BG58" i="14" s="1"/>
  <c r="BH58" i="14" s="1"/>
  <c r="BI58" i="14" s="1"/>
  <c r="BF55" i="14"/>
  <c r="BG55" i="14" s="1"/>
  <c r="BF42" i="14"/>
  <c r="BG42" i="14" s="1"/>
  <c r="BF45" i="14"/>
  <c r="BG45" i="14" s="1"/>
  <c r="BF57" i="14"/>
  <c r="BG57" i="14" s="1"/>
  <c r="BF56" i="14"/>
  <c r="BG56" i="14" s="1"/>
  <c r="BF46" i="14"/>
  <c r="BG46" i="14" s="1"/>
  <c r="BF52" i="14"/>
  <c r="BG52" i="14" s="1"/>
  <c r="BF41" i="14"/>
  <c r="BG41" i="14" s="1"/>
  <c r="BF51" i="14"/>
  <c r="BG51" i="14" s="1"/>
  <c r="BF43" i="14"/>
  <c r="BG43" i="14" s="1"/>
  <c r="AF46" i="14"/>
  <c r="AF57" i="14"/>
  <c r="AF58" i="14"/>
  <c r="AF56" i="14"/>
  <c r="AF41" i="14"/>
  <c r="AF42" i="14"/>
  <c r="AF52" i="14"/>
  <c r="BF40" i="14"/>
  <c r="BG40" i="14" s="1"/>
  <c r="AF51" i="14"/>
  <c r="AA71" i="14"/>
  <c r="R54" i="14"/>
  <c r="R52" i="14"/>
  <c r="Q48" i="14"/>
  <c r="AZ35" i="14"/>
  <c r="AN58" i="14"/>
  <c r="Q51" i="14"/>
  <c r="R53" i="14"/>
  <c r="R43" i="14"/>
  <c r="AN44" i="14"/>
  <c r="AN50" i="14"/>
  <c r="R57" i="14"/>
  <c r="AN40" i="14"/>
  <c r="AN47" i="14"/>
  <c r="AN53" i="14"/>
  <c r="AN45" i="14"/>
  <c r="Q55" i="14"/>
  <c r="R45" i="14"/>
  <c r="AN51" i="14"/>
  <c r="R47" i="14"/>
  <c r="Q42" i="14"/>
  <c r="Q47" i="14"/>
  <c r="Q52" i="14"/>
  <c r="AN46" i="14"/>
  <c r="R42" i="14"/>
  <c r="Q54" i="14"/>
  <c r="Q41" i="14"/>
  <c r="R41" i="14"/>
  <c r="AN42" i="14"/>
  <c r="AN52" i="14"/>
  <c r="R48" i="14"/>
  <c r="R58" i="14"/>
  <c r="R55" i="14"/>
  <c r="Q44" i="14"/>
  <c r="Q58" i="14"/>
  <c r="Q57" i="14"/>
  <c r="T57" i="14" s="1"/>
  <c r="U57" i="14" s="1"/>
  <c r="I101" i="17" s="1"/>
  <c r="AN43" i="14"/>
  <c r="R46" i="14"/>
  <c r="Q53" i="14"/>
  <c r="AN57" i="14"/>
  <c r="AN55" i="14"/>
  <c r="Q50" i="14"/>
  <c r="Q45" i="14"/>
  <c r="AN48" i="14"/>
  <c r="R40" i="14"/>
  <c r="Q43" i="14"/>
  <c r="Q46" i="14"/>
  <c r="R50" i="14"/>
  <c r="R51" i="14"/>
  <c r="R44" i="14"/>
  <c r="Q40" i="14"/>
  <c r="AN54" i="14"/>
  <c r="AN41" i="14"/>
  <c r="AN56" i="14"/>
  <c r="AO47" i="14"/>
  <c r="AP47" i="14" s="1"/>
  <c r="AO55" i="14"/>
  <c r="AP55" i="14" s="1"/>
  <c r="AO57" i="14"/>
  <c r="AP57" i="14" s="1"/>
  <c r="AO56" i="14"/>
  <c r="AP56" i="14" s="1"/>
  <c r="AO58" i="14"/>
  <c r="AP58" i="14" s="1"/>
  <c r="P42" i="14"/>
  <c r="P41" i="14"/>
  <c r="P54" i="14"/>
  <c r="AO53" i="14"/>
  <c r="AP53" i="14" s="1"/>
  <c r="P52" i="14"/>
  <c r="AO48" i="14"/>
  <c r="AP48" i="14" s="1"/>
  <c r="AO52" i="14"/>
  <c r="AP52" i="14" s="1"/>
  <c r="AO44" i="14"/>
  <c r="AP44" i="14" s="1"/>
  <c r="P46" i="14"/>
  <c r="P44" i="14"/>
  <c r="AO51" i="14"/>
  <c r="AP51" i="14" s="1"/>
  <c r="P47" i="14"/>
  <c r="AO45" i="14"/>
  <c r="AP45" i="14" s="1"/>
  <c r="AO46" i="14"/>
  <c r="AP46" i="14" s="1"/>
  <c r="AO42" i="14"/>
  <c r="AP42" i="14" s="1"/>
  <c r="P45" i="14"/>
  <c r="AO40" i="14"/>
  <c r="AP40" i="14" s="1"/>
  <c r="P50" i="14"/>
  <c r="AO50" i="14"/>
  <c r="AP50" i="14" s="1"/>
  <c r="P58" i="14"/>
  <c r="P56" i="14"/>
  <c r="P53" i="14"/>
  <c r="X78" i="14"/>
  <c r="AU71" i="14"/>
  <c r="AU79" i="14"/>
  <c r="W89" i="14"/>
  <c r="W75" i="14"/>
  <c r="W79" i="14"/>
  <c r="AU77" i="14"/>
  <c r="X87" i="14"/>
  <c r="X74" i="14"/>
  <c r="X75" i="14"/>
  <c r="BA66" i="14"/>
  <c r="AU88" i="14"/>
  <c r="X85" i="14"/>
  <c r="X84" i="14"/>
  <c r="AV86" i="14"/>
  <c r="AW86" i="14" s="1"/>
  <c r="AU75" i="14"/>
  <c r="W83" i="14"/>
  <c r="AU72" i="14"/>
  <c r="AU89" i="14"/>
  <c r="W86" i="14"/>
  <c r="AU73" i="14"/>
  <c r="X77" i="14"/>
  <c r="X88" i="14"/>
  <c r="X72" i="14"/>
  <c r="X83" i="14"/>
  <c r="X73" i="14"/>
  <c r="AU76" i="14"/>
  <c r="W82" i="14"/>
  <c r="AU85" i="14"/>
  <c r="AV83" i="14"/>
  <c r="AW83" i="14" s="1"/>
  <c r="X86" i="14"/>
  <c r="X76" i="14"/>
  <c r="AU81" i="14"/>
  <c r="AX81" i="14" s="1"/>
  <c r="W71" i="14"/>
  <c r="W74" i="14"/>
  <c r="AU86" i="14"/>
  <c r="W84" i="14"/>
  <c r="X71" i="14"/>
  <c r="X79" i="14"/>
  <c r="W76" i="14"/>
  <c r="W78" i="14"/>
  <c r="X89" i="14"/>
  <c r="W85" i="14"/>
  <c r="AU74" i="14"/>
  <c r="W88" i="14"/>
  <c r="X82" i="14"/>
  <c r="AU83" i="14"/>
  <c r="W73" i="14"/>
  <c r="W81" i="14"/>
  <c r="AU82" i="14"/>
  <c r="AU78" i="14"/>
  <c r="W72" i="14"/>
  <c r="AU87" i="14"/>
  <c r="W77" i="14"/>
  <c r="W87" i="14"/>
  <c r="X81" i="14"/>
  <c r="AU84" i="14"/>
  <c r="AV84" i="14"/>
  <c r="AW84" i="14" s="1"/>
  <c r="AV77" i="14"/>
  <c r="AW77" i="14" s="1"/>
  <c r="AV76" i="14"/>
  <c r="AW76" i="14" s="1"/>
  <c r="AV85" i="14"/>
  <c r="AW85" i="14" s="1"/>
  <c r="AX85" i="14" s="1"/>
  <c r="AY85" i="14" s="1"/>
  <c r="AV82" i="14"/>
  <c r="AW82" i="14" s="1"/>
  <c r="AX82" i="14" s="1"/>
  <c r="AY82" i="14" s="1"/>
  <c r="AV71" i="14"/>
  <c r="AW71" i="14" s="1"/>
  <c r="AV75" i="14"/>
  <c r="AW75" i="14" s="1"/>
  <c r="AX75" i="14" s="1"/>
  <c r="AY75" i="14" s="1"/>
  <c r="V78" i="14"/>
  <c r="AV88" i="14"/>
  <c r="AW88" i="14" s="1"/>
  <c r="AV89" i="14"/>
  <c r="AW89" i="14" s="1"/>
  <c r="AX89" i="14" s="1"/>
  <c r="AY89" i="14" s="1"/>
  <c r="AV78" i="14"/>
  <c r="AW78" i="14" s="1"/>
  <c r="AV73" i="14"/>
  <c r="AW73" i="14" s="1"/>
  <c r="AX73" i="14" s="1"/>
  <c r="AY73" i="14" s="1"/>
  <c r="V84" i="14"/>
  <c r="AV87" i="14"/>
  <c r="AW87" i="14" s="1"/>
  <c r="V85" i="14"/>
  <c r="AV74" i="14"/>
  <c r="AW74" i="14" s="1"/>
  <c r="AV72" i="14"/>
  <c r="AW72" i="14" s="1"/>
  <c r="V89" i="14"/>
  <c r="V77" i="14"/>
  <c r="V81" i="14"/>
  <c r="V76" i="14"/>
  <c r="V72" i="14"/>
  <c r="V83" i="14"/>
  <c r="V82" i="14"/>
  <c r="V75" i="14"/>
  <c r="V86" i="14"/>
  <c r="V79" i="14"/>
  <c r="V74" i="14"/>
  <c r="V73" i="14"/>
  <c r="AV87" i="13"/>
  <c r="AW87" i="13" s="1"/>
  <c r="BA81" i="13"/>
  <c r="BB81" i="13" s="1"/>
  <c r="P56" i="13"/>
  <c r="AF16" i="14"/>
  <c r="BA41" i="13"/>
  <c r="BB41" i="13" s="1"/>
  <c r="P40" i="14"/>
  <c r="P86" i="14"/>
  <c r="AO71" i="14"/>
  <c r="AP71" i="14" s="1"/>
  <c r="P55" i="14"/>
  <c r="AA74" i="14"/>
  <c r="AF15" i="14"/>
  <c r="V52" i="14"/>
  <c r="AF45" i="14"/>
  <c r="AA77" i="13"/>
  <c r="AF53" i="14"/>
  <c r="V55" i="14"/>
  <c r="AF21" i="14"/>
  <c r="P41" i="13"/>
  <c r="AF44" i="14"/>
  <c r="AA87" i="13"/>
  <c r="AF43" i="14"/>
  <c r="P55" i="13"/>
  <c r="AF24" i="14"/>
  <c r="P50" i="13"/>
  <c r="AO72" i="13"/>
  <c r="AP72" i="13" s="1"/>
  <c r="BA58" i="13"/>
  <c r="BB58" i="13" s="1"/>
  <c r="BA73" i="13"/>
  <c r="BB73" i="13" s="1"/>
  <c r="AA47" i="13"/>
  <c r="AA88" i="13"/>
  <c r="AV78" i="13"/>
  <c r="AW78" i="13" s="1"/>
  <c r="AA89" i="13"/>
  <c r="AF47" i="14"/>
  <c r="AO46" i="13"/>
  <c r="AP46" i="13" s="1"/>
  <c r="AB47" i="14"/>
  <c r="AB56" i="14"/>
  <c r="AZ54" i="14"/>
  <c r="AC54" i="14"/>
  <c r="AB52" i="14"/>
  <c r="AB48" i="14"/>
  <c r="AZ48" i="14"/>
  <c r="AB58" i="14"/>
  <c r="AB46" i="14"/>
  <c r="AB44" i="14"/>
  <c r="AB55" i="14"/>
  <c r="AC48" i="14"/>
  <c r="AZ43" i="14"/>
  <c r="AC41" i="14"/>
  <c r="AC52" i="14"/>
  <c r="AB50" i="14"/>
  <c r="AZ44" i="14"/>
  <c r="AZ58" i="14"/>
  <c r="AZ40" i="14"/>
  <c r="AZ47" i="14"/>
  <c r="BB35" i="14"/>
  <c r="AZ42" i="14"/>
  <c r="AZ57" i="14"/>
  <c r="AC44" i="14"/>
  <c r="AC46" i="14"/>
  <c r="AZ53" i="14"/>
  <c r="AB42" i="14"/>
  <c r="AZ52" i="14"/>
  <c r="AC55" i="14"/>
  <c r="AB41" i="14"/>
  <c r="AZ41" i="14"/>
  <c r="AC50" i="14"/>
  <c r="AZ55" i="14"/>
  <c r="BC55" i="14" s="1"/>
  <c r="BD55" i="14" s="1"/>
  <c r="AB53" i="14"/>
  <c r="AC42" i="14"/>
  <c r="AB54" i="14"/>
  <c r="AB51" i="14"/>
  <c r="AZ46" i="14"/>
  <c r="AB45" i="14"/>
  <c r="AZ45" i="14"/>
  <c r="AC58" i="14"/>
  <c r="AC40" i="14"/>
  <c r="AB43" i="14"/>
  <c r="AC43" i="14"/>
  <c r="AB40" i="14"/>
  <c r="AZ50" i="14"/>
  <c r="AZ51" i="14"/>
  <c r="AC47" i="14"/>
  <c r="AZ56" i="14"/>
  <c r="AC53" i="14"/>
  <c r="AC51" i="14"/>
  <c r="AC56" i="14"/>
  <c r="AC57" i="14"/>
  <c r="AB57" i="14"/>
  <c r="AC45" i="14"/>
  <c r="BA48" i="14"/>
  <c r="BB48" i="14" s="1"/>
  <c r="AA54" i="14"/>
  <c r="AA58" i="14"/>
  <c r="AA44" i="14"/>
  <c r="BA52" i="14"/>
  <c r="BB52" i="14" s="1"/>
  <c r="BA42" i="14"/>
  <c r="BB42" i="14" s="1"/>
  <c r="AA41" i="14"/>
  <c r="AD41" i="14" s="1"/>
  <c r="AE41" i="14" s="1"/>
  <c r="I61" i="17" s="1"/>
  <c r="BA54" i="14"/>
  <c r="BB54" i="14" s="1"/>
  <c r="BC54" i="14" s="1"/>
  <c r="BD54" i="14" s="1"/>
  <c r="AA43" i="14"/>
  <c r="AA45" i="14"/>
  <c r="AA51" i="14"/>
  <c r="BA43" i="14"/>
  <c r="BB43" i="14" s="1"/>
  <c r="BA46" i="14"/>
  <c r="BB46" i="14" s="1"/>
  <c r="BA41" i="14"/>
  <c r="BB41" i="14" s="1"/>
  <c r="AA55" i="14"/>
  <c r="BA44" i="14"/>
  <c r="BB44" i="14" s="1"/>
  <c r="BA53" i="14"/>
  <c r="BB53" i="14" s="1"/>
  <c r="BA56" i="14"/>
  <c r="BB56" i="14" s="1"/>
  <c r="BC56" i="14" s="1"/>
  <c r="BD56" i="14" s="1"/>
  <c r="BA58" i="14"/>
  <c r="BB58" i="14" s="1"/>
  <c r="BC58" i="14" s="1"/>
  <c r="BD58" i="14" s="1"/>
  <c r="AA48" i="14"/>
  <c r="AA46" i="14"/>
  <c r="AA42" i="14"/>
  <c r="AA57" i="14"/>
  <c r="AA50" i="14"/>
  <c r="BA51" i="14"/>
  <c r="BB51" i="14" s="1"/>
  <c r="BA40" i="14"/>
  <c r="BB40" i="14" s="1"/>
  <c r="BA57" i="14"/>
  <c r="BB57" i="14" s="1"/>
  <c r="AA56" i="14"/>
  <c r="AA52" i="14"/>
  <c r="AA47" i="14"/>
  <c r="AG26" i="14"/>
  <c r="AI13" i="14"/>
  <c r="AI14" i="14"/>
  <c r="AG23" i="14"/>
  <c r="AH27" i="14"/>
  <c r="BE16" i="14"/>
  <c r="AH17" i="14"/>
  <c r="AG21" i="14"/>
  <c r="AI15" i="14"/>
  <c r="AI9" i="14"/>
  <c r="AH10" i="14"/>
  <c r="AI12" i="14"/>
  <c r="BE17" i="14"/>
  <c r="AG9" i="14"/>
  <c r="BE26" i="14"/>
  <c r="BE9" i="14"/>
  <c r="AH25" i="14"/>
  <c r="AH24" i="14"/>
  <c r="AI10" i="14"/>
  <c r="AH22" i="14"/>
  <c r="AH19" i="14"/>
  <c r="BE24" i="14"/>
  <c r="AG22" i="14"/>
  <c r="AG10" i="14"/>
  <c r="AG12" i="14"/>
  <c r="BE20" i="14"/>
  <c r="AH16" i="14"/>
  <c r="AG13" i="14"/>
  <c r="AG20" i="14"/>
  <c r="BE23" i="14"/>
  <c r="AI19" i="14"/>
  <c r="AG25" i="14"/>
  <c r="AI25" i="14"/>
  <c r="BE13" i="14"/>
  <c r="AG16" i="14"/>
  <c r="AI16" i="14"/>
  <c r="BE27" i="14"/>
  <c r="AH21" i="14"/>
  <c r="BC4" i="14"/>
  <c r="AG27" i="14"/>
  <c r="BE19" i="14"/>
  <c r="AI17" i="14"/>
  <c r="AG19" i="14"/>
  <c r="AI27" i="14"/>
  <c r="AG14" i="14"/>
  <c r="AH20" i="14"/>
  <c r="AI23" i="14"/>
  <c r="BE22" i="14"/>
  <c r="BE15" i="14"/>
  <c r="BE25" i="14"/>
  <c r="AG15" i="14"/>
  <c r="AH15" i="14"/>
  <c r="BE12" i="14"/>
  <c r="AG24" i="14"/>
  <c r="BE14" i="14"/>
  <c r="AI21" i="14"/>
  <c r="AI11" i="14"/>
  <c r="BE11" i="14"/>
  <c r="AG11" i="14"/>
  <c r="AH14" i="14"/>
  <c r="AH12" i="14"/>
  <c r="AH9" i="14"/>
  <c r="AI20" i="14"/>
  <c r="AH13" i="14"/>
  <c r="BE10" i="14"/>
  <c r="BE21" i="14"/>
  <c r="AH23" i="14"/>
  <c r="AH11" i="14"/>
  <c r="AI24" i="14"/>
  <c r="AH26" i="14"/>
  <c r="AI26" i="14"/>
  <c r="AG17" i="14"/>
  <c r="AI22" i="14"/>
  <c r="BF16" i="14"/>
  <c r="BG16" i="14" s="1"/>
  <c r="BF25" i="14"/>
  <c r="BG25" i="14" s="1"/>
  <c r="BF14" i="14"/>
  <c r="BG14" i="14" s="1"/>
  <c r="BF23" i="14"/>
  <c r="BG23" i="14" s="1"/>
  <c r="BF10" i="14"/>
  <c r="BG10" i="14" s="1"/>
  <c r="BF27" i="14"/>
  <c r="BG27" i="14" s="1"/>
  <c r="BF20" i="14"/>
  <c r="BG20" i="14" s="1"/>
  <c r="BF21" i="14"/>
  <c r="BG21" i="14" s="1"/>
  <c r="BF26" i="14"/>
  <c r="BG26" i="14" s="1"/>
  <c r="BF13" i="14"/>
  <c r="BG13" i="14" s="1"/>
  <c r="BF22" i="14"/>
  <c r="BG22" i="14" s="1"/>
  <c r="BH22" i="14" s="1"/>
  <c r="BI22" i="14" s="1"/>
  <c r="BF11" i="14"/>
  <c r="BG11" i="14" s="1"/>
  <c r="BF15" i="14"/>
  <c r="BG15" i="14" s="1"/>
  <c r="BF12" i="14"/>
  <c r="BG12" i="14" s="1"/>
  <c r="BF19" i="14"/>
  <c r="BG19" i="14" s="1"/>
  <c r="AF22" i="14"/>
  <c r="AF10" i="14"/>
  <c r="BF17" i="14"/>
  <c r="BG17" i="14" s="1"/>
  <c r="BF9" i="14"/>
  <c r="BG9" i="14" s="1"/>
  <c r="BH9" i="14" s="1"/>
  <c r="AA71" i="13"/>
  <c r="BA86" i="13"/>
  <c r="BB86" i="13" s="1"/>
  <c r="AC72" i="14"/>
  <c r="AB86" i="14"/>
  <c r="AC77" i="14"/>
  <c r="AZ79" i="14"/>
  <c r="AC82" i="14"/>
  <c r="AC78" i="14"/>
  <c r="AB83" i="14"/>
  <c r="AB76" i="14"/>
  <c r="AC87" i="14"/>
  <c r="AB71" i="14"/>
  <c r="AZ83" i="14"/>
  <c r="AC73" i="14"/>
  <c r="AC71" i="14"/>
  <c r="AZ77" i="14"/>
  <c r="AZ89" i="14"/>
  <c r="AZ78" i="14"/>
  <c r="AC81" i="14"/>
  <c r="AZ76" i="14"/>
  <c r="AB79" i="14"/>
  <c r="AZ85" i="14"/>
  <c r="AZ71" i="14"/>
  <c r="AB85" i="14"/>
  <c r="AZ84" i="14"/>
  <c r="AB82" i="14"/>
  <c r="AB75" i="14"/>
  <c r="AB87" i="14"/>
  <c r="AB88" i="14"/>
  <c r="AC84" i="14"/>
  <c r="AZ75" i="14"/>
  <c r="AC88" i="14"/>
  <c r="AB81" i="14"/>
  <c r="AB78" i="14"/>
  <c r="AZ88" i="14"/>
  <c r="AC74" i="14"/>
  <c r="AZ86" i="14"/>
  <c r="AB72" i="14"/>
  <c r="AB89" i="14"/>
  <c r="AZ72" i="14"/>
  <c r="AC79" i="14"/>
  <c r="AZ81" i="14"/>
  <c r="AZ74" i="14"/>
  <c r="AB74" i="14"/>
  <c r="AC76" i="14"/>
  <c r="AC85" i="14"/>
  <c r="AC86" i="14"/>
  <c r="AZ73" i="14"/>
  <c r="AC83" i="14"/>
  <c r="AZ82" i="14"/>
  <c r="AC75" i="14"/>
  <c r="BB66" i="14"/>
  <c r="AZ87" i="14"/>
  <c r="AB73" i="14"/>
  <c r="AB84" i="14"/>
  <c r="AB77" i="14"/>
  <c r="AC89" i="14"/>
  <c r="BA83" i="14"/>
  <c r="BB83" i="14" s="1"/>
  <c r="BA88" i="14"/>
  <c r="BB88" i="14" s="1"/>
  <c r="BC88" i="14" s="1"/>
  <c r="BD88" i="14" s="1"/>
  <c r="AD21" i="5" s="1"/>
  <c r="BA79" i="14"/>
  <c r="BB79" i="14" s="1"/>
  <c r="BA84" i="14"/>
  <c r="BB84" i="14" s="1"/>
  <c r="BC84" i="14" s="1"/>
  <c r="BD84" i="14" s="1"/>
  <c r="AD17" i="5" s="1"/>
  <c r="AA73" i="14"/>
  <c r="BA82" i="14"/>
  <c r="BB82" i="14" s="1"/>
  <c r="BA72" i="14"/>
  <c r="BB72" i="14" s="1"/>
  <c r="BC72" i="14" s="1"/>
  <c r="BD72" i="14" s="1"/>
  <c r="AD5" i="5" s="1"/>
  <c r="BA89" i="14"/>
  <c r="BB89" i="14" s="1"/>
  <c r="BC89" i="14" s="1"/>
  <c r="BD89" i="14" s="1"/>
  <c r="AD22" i="5" s="1"/>
  <c r="AA82" i="14"/>
  <c r="AA88" i="14"/>
  <c r="BA85" i="14"/>
  <c r="BB85" i="14" s="1"/>
  <c r="AA83" i="14"/>
  <c r="AA76" i="14"/>
  <c r="BA77" i="14"/>
  <c r="BB77" i="14" s="1"/>
  <c r="BA74" i="14"/>
  <c r="BB74" i="14" s="1"/>
  <c r="AA84" i="14"/>
  <c r="BA76" i="14"/>
  <c r="BB76" i="14" s="1"/>
  <c r="BA73" i="14"/>
  <c r="BB73" i="14" s="1"/>
  <c r="BA86" i="14"/>
  <c r="BB86" i="14" s="1"/>
  <c r="AA75" i="14"/>
  <c r="AA77" i="14"/>
  <c r="AA79" i="14"/>
  <c r="AA86" i="14"/>
  <c r="AA89" i="14"/>
  <c r="BA71" i="14"/>
  <c r="BB71" i="14" s="1"/>
  <c r="L9" i="15"/>
  <c r="P71" i="14"/>
  <c r="V71" i="14"/>
  <c r="AU52" i="13"/>
  <c r="AU50" i="13"/>
  <c r="AX50" i="13" s="1"/>
  <c r="X48" i="13"/>
  <c r="W40" i="13"/>
  <c r="X50" i="13"/>
  <c r="X53" i="13"/>
  <c r="AU56" i="13"/>
  <c r="AU46" i="13"/>
  <c r="W47" i="13"/>
  <c r="X43" i="13"/>
  <c r="AU45" i="13"/>
  <c r="AU54" i="13"/>
  <c r="W51" i="13"/>
  <c r="AU40" i="13"/>
  <c r="X40" i="13"/>
  <c r="X42" i="13"/>
  <c r="W44" i="13"/>
  <c r="BA35" i="13"/>
  <c r="W43" i="13"/>
  <c r="X55" i="13"/>
  <c r="W46" i="13"/>
  <c r="X47" i="13"/>
  <c r="W57" i="13"/>
  <c r="W52" i="13"/>
  <c r="X58" i="13"/>
  <c r="W45" i="13"/>
  <c r="X54" i="13"/>
  <c r="W55" i="13"/>
  <c r="AV52" i="13"/>
  <c r="AW52" i="13" s="1"/>
  <c r="AX52" i="13" s="1"/>
  <c r="AY52" i="13" s="1"/>
  <c r="V45" i="13"/>
  <c r="AV47" i="13"/>
  <c r="AW47" i="13" s="1"/>
  <c r="AU53" i="13"/>
  <c r="W50" i="13"/>
  <c r="X45" i="13"/>
  <c r="X51" i="13"/>
  <c r="AU43" i="13"/>
  <c r="X41" i="13"/>
  <c r="W42" i="13"/>
  <c r="AU55" i="13"/>
  <c r="X44" i="13"/>
  <c r="AU42" i="13"/>
  <c r="AU48" i="13"/>
  <c r="AU44" i="13"/>
  <c r="AU47" i="13"/>
  <c r="W54" i="13"/>
  <c r="X46" i="13"/>
  <c r="W58" i="13"/>
  <c r="W48" i="13"/>
  <c r="AU57" i="13"/>
  <c r="X56" i="13"/>
  <c r="AU58" i="13"/>
  <c r="AU51" i="13"/>
  <c r="W53" i="13"/>
  <c r="W56" i="13"/>
  <c r="X52" i="13"/>
  <c r="X57" i="13"/>
  <c r="W41" i="13"/>
  <c r="AU41" i="13"/>
  <c r="AV43" i="13"/>
  <c r="AW43" i="13" s="1"/>
  <c r="V42" i="13"/>
  <c r="V53" i="13"/>
  <c r="AV54" i="13"/>
  <c r="AW54" i="13" s="1"/>
  <c r="AV45" i="13"/>
  <c r="AW45" i="13" s="1"/>
  <c r="AX45" i="13" s="1"/>
  <c r="AY45" i="13" s="1"/>
  <c r="V51" i="13"/>
  <c r="AV58" i="13"/>
  <c r="AW58" i="13" s="1"/>
  <c r="V41" i="13"/>
  <c r="V43" i="13"/>
  <c r="AV48" i="13"/>
  <c r="AW48" i="13" s="1"/>
  <c r="AV42" i="13"/>
  <c r="AW42" i="13" s="1"/>
  <c r="AX42" i="13" s="1"/>
  <c r="AY42" i="13" s="1"/>
  <c r="V56" i="13"/>
  <c r="V44" i="13"/>
  <c r="V58" i="13"/>
  <c r="V47" i="13"/>
  <c r="V46" i="13"/>
  <c r="V55" i="13"/>
  <c r="V54" i="13"/>
  <c r="AV53" i="13"/>
  <c r="AW53" i="13" s="1"/>
  <c r="V57" i="13"/>
  <c r="AV44" i="13"/>
  <c r="AW44" i="13" s="1"/>
  <c r="AX44" i="13" s="1"/>
  <c r="AY44" i="13" s="1"/>
  <c r="AV46" i="13"/>
  <c r="AW46" i="13" s="1"/>
  <c r="AX46" i="13" s="1"/>
  <c r="AY46" i="13" s="1"/>
  <c r="V52" i="13"/>
  <c r="AV55" i="13"/>
  <c r="AW55" i="13" s="1"/>
  <c r="V48" i="13"/>
  <c r="AV56" i="13"/>
  <c r="AW56" i="13" s="1"/>
  <c r="AV51" i="13"/>
  <c r="AW51" i="13" s="1"/>
  <c r="V40" i="13"/>
  <c r="AV40" i="13"/>
  <c r="AW40" i="13" s="1"/>
  <c r="V50" i="13"/>
  <c r="AV41" i="13"/>
  <c r="AW41" i="13" s="1"/>
  <c r="AV57" i="13"/>
  <c r="AW57" i="13" s="1"/>
  <c r="P82" i="14"/>
  <c r="P83" i="14"/>
  <c r="BA47" i="14"/>
  <c r="BB47" i="14" s="1"/>
  <c r="P43" i="14"/>
  <c r="AV83" i="13"/>
  <c r="AW83" i="13" s="1"/>
  <c r="V86" i="13"/>
  <c r="V48" i="14"/>
  <c r="AF27" i="14"/>
  <c r="V74" i="13"/>
  <c r="BA77" i="13"/>
  <c r="BB77" i="13" s="1"/>
  <c r="AA53" i="14"/>
  <c r="AO88" i="14"/>
  <c r="AP88" i="14" s="1"/>
  <c r="V84" i="13"/>
  <c r="AF14" i="14"/>
  <c r="V43" i="14"/>
  <c r="AF50" i="14"/>
  <c r="V73" i="13"/>
  <c r="P45" i="13"/>
  <c r="K15" i="15"/>
  <c r="K21" i="15" s="1"/>
  <c r="V41" i="14"/>
  <c r="V44" i="14"/>
  <c r="V46" i="14"/>
  <c r="P52" i="13"/>
  <c r="V51" i="14"/>
  <c r="AA78" i="13"/>
  <c r="V76" i="13"/>
  <c r="AF55" i="14"/>
  <c r="V53" i="14"/>
  <c r="BA84" i="13"/>
  <c r="BB84" i="13" s="1"/>
  <c r="AF19" i="13"/>
  <c r="AO71" i="13"/>
  <c r="AP71" i="13" s="1"/>
  <c r="AS71" i="13" s="1"/>
  <c r="P46" i="13"/>
  <c r="P15" i="15"/>
  <c r="P9" i="15"/>
  <c r="AO85" i="13"/>
  <c r="AP85" i="13" s="1"/>
  <c r="BF19" i="13"/>
  <c r="BG19" i="13" s="1"/>
  <c r="BH19" i="13" s="1"/>
  <c r="J15" i="15"/>
  <c r="Q15" i="15"/>
  <c r="O15" i="15"/>
  <c r="N15" i="15"/>
  <c r="J9" i="15"/>
  <c r="W49" i="23"/>
  <c r="AU46" i="23"/>
  <c r="X46" i="23"/>
  <c r="W48" i="23"/>
  <c r="W50" i="23"/>
  <c r="W45" i="23"/>
  <c r="AU42" i="23"/>
  <c r="AU44" i="23"/>
  <c r="X47" i="23"/>
  <c r="X50" i="23"/>
  <c r="AU45" i="23"/>
  <c r="W42" i="23"/>
  <c r="W44" i="23"/>
  <c r="AU43" i="23"/>
  <c r="AU47" i="23"/>
  <c r="W47" i="23"/>
  <c r="X44" i="23"/>
  <c r="AU48" i="23"/>
  <c r="X49" i="23"/>
  <c r="AU49" i="23"/>
  <c r="AU50" i="23"/>
  <c r="X45" i="23"/>
  <c r="W43" i="23"/>
  <c r="W46" i="23"/>
  <c r="X43" i="23"/>
  <c r="X48" i="23"/>
  <c r="X42" i="23"/>
  <c r="AV50" i="23"/>
  <c r="AW50" i="23" s="1"/>
  <c r="AV49" i="23"/>
  <c r="AW49" i="23" s="1"/>
  <c r="AV45" i="23"/>
  <c r="AW45" i="23" s="1"/>
  <c r="AV43" i="23"/>
  <c r="AW43" i="23" s="1"/>
  <c r="AV44" i="23"/>
  <c r="AW44" i="23" s="1"/>
  <c r="AV46" i="23"/>
  <c r="AW46" i="23" s="1"/>
  <c r="AV48" i="23"/>
  <c r="AW48" i="23" s="1"/>
  <c r="AV47" i="23"/>
  <c r="AW47" i="23" s="1"/>
  <c r="V43" i="23"/>
  <c r="V50" i="23"/>
  <c r="V44" i="23"/>
  <c r="V45" i="23"/>
  <c r="V49" i="23"/>
  <c r="V48" i="23"/>
  <c r="V47" i="23"/>
  <c r="V46" i="23"/>
  <c r="AV42" i="23"/>
  <c r="AW42" i="23" s="1"/>
  <c r="R25" i="23"/>
  <c r="AN30" i="23"/>
  <c r="Q32" i="23"/>
  <c r="Q31" i="23"/>
  <c r="AN28" i="23"/>
  <c r="R30" i="23"/>
  <c r="Q30" i="23"/>
  <c r="Q29" i="23"/>
  <c r="Q27" i="23"/>
  <c r="R32" i="23"/>
  <c r="R29" i="23"/>
  <c r="AN27" i="23"/>
  <c r="AN31" i="23"/>
  <c r="Q26" i="23"/>
  <c r="R27" i="23"/>
  <c r="Q33" i="23"/>
  <c r="AN25" i="23"/>
  <c r="R31" i="23"/>
  <c r="AN26" i="23"/>
  <c r="R33" i="23"/>
  <c r="R28" i="23"/>
  <c r="AN29" i="23"/>
  <c r="Q25" i="23"/>
  <c r="AN32" i="23"/>
  <c r="AN33" i="23"/>
  <c r="R26" i="23"/>
  <c r="AO28" i="23"/>
  <c r="AP28" i="23" s="1"/>
  <c r="Q28" i="23"/>
  <c r="AO30" i="23"/>
  <c r="AP30" i="23" s="1"/>
  <c r="AO27" i="23"/>
  <c r="AP27" i="23" s="1"/>
  <c r="AO32" i="23"/>
  <c r="AP32" i="23" s="1"/>
  <c r="AO26" i="23"/>
  <c r="AP26" i="23" s="1"/>
  <c r="AO29" i="23"/>
  <c r="AP29" i="23" s="1"/>
  <c r="AO33" i="23"/>
  <c r="AP33" i="23" s="1"/>
  <c r="P26" i="23"/>
  <c r="AO31" i="23"/>
  <c r="AP31" i="23" s="1"/>
  <c r="P28" i="23"/>
  <c r="P32" i="23"/>
  <c r="P30" i="23"/>
  <c r="AO25" i="23"/>
  <c r="AP25" i="23" s="1"/>
  <c r="P31" i="23"/>
  <c r="P33" i="23"/>
  <c r="P29" i="23"/>
  <c r="P27" i="23"/>
  <c r="Q9" i="15"/>
  <c r="O9" i="15"/>
  <c r="N9" i="15"/>
  <c r="M15" i="15"/>
  <c r="M21" i="15" s="1"/>
  <c r="AA28" i="23"/>
  <c r="AH25" i="23"/>
  <c r="BE32" i="23"/>
  <c r="AG27" i="23"/>
  <c r="BE26" i="23"/>
  <c r="AH26" i="23"/>
  <c r="AG26" i="23"/>
  <c r="AG28" i="23"/>
  <c r="AG29" i="23"/>
  <c r="AH27" i="23"/>
  <c r="AG32" i="23"/>
  <c r="BE27" i="23"/>
  <c r="AH29" i="23"/>
  <c r="AG31" i="23"/>
  <c r="BE29" i="23"/>
  <c r="AH31" i="23"/>
  <c r="AH28" i="23"/>
  <c r="AG30" i="23"/>
  <c r="AH30" i="23"/>
  <c r="BE30" i="23"/>
  <c r="BE25" i="23"/>
  <c r="BE31" i="23"/>
  <c r="AG25" i="23"/>
  <c r="BE33" i="23"/>
  <c r="AF33" i="23"/>
  <c r="BF26" i="23"/>
  <c r="BG26" i="23" s="1"/>
  <c r="BE28" i="23"/>
  <c r="AH33" i="23"/>
  <c r="AF32" i="23"/>
  <c r="AG33" i="23"/>
  <c r="AF27" i="23"/>
  <c r="AH32" i="23"/>
  <c r="AF30" i="23"/>
  <c r="BF27" i="23"/>
  <c r="BG27" i="23" s="1"/>
  <c r="BF31" i="23"/>
  <c r="BG31" i="23" s="1"/>
  <c r="AF28" i="23"/>
  <c r="AF25" i="23"/>
  <c r="BF33" i="23"/>
  <c r="BG33" i="23" s="1"/>
  <c r="BF30" i="23"/>
  <c r="BG30" i="23" s="1"/>
  <c r="BF29" i="23"/>
  <c r="BG29" i="23" s="1"/>
  <c r="AF26" i="23"/>
  <c r="BF25" i="23"/>
  <c r="BG25" i="23" s="1"/>
  <c r="AF31" i="23"/>
  <c r="BF32" i="23"/>
  <c r="BG32" i="23" s="1"/>
  <c r="AB33" i="23"/>
  <c r="AB26" i="23"/>
  <c r="AC33" i="23"/>
  <c r="AB28" i="23"/>
  <c r="AZ30" i="23"/>
  <c r="AZ26" i="23"/>
  <c r="AZ25" i="23"/>
  <c r="AC27" i="23"/>
  <c r="AZ32" i="23"/>
  <c r="AB27" i="23"/>
  <c r="AC26" i="23"/>
  <c r="AZ28" i="23"/>
  <c r="AB25" i="23"/>
  <c r="AB32" i="23"/>
  <c r="AZ27" i="23"/>
  <c r="AZ29" i="23"/>
  <c r="BC29" i="23" s="1"/>
  <c r="BD29" i="23" s="1"/>
  <c r="BA33" i="23"/>
  <c r="BB33" i="23" s="1"/>
  <c r="BA26" i="23"/>
  <c r="BB26" i="23" s="1"/>
  <c r="BC26" i="23" s="1"/>
  <c r="BD26" i="23" s="1"/>
  <c r="AC31" i="23"/>
  <c r="AB31" i="23"/>
  <c r="AZ31" i="23"/>
  <c r="AC30" i="23"/>
  <c r="AC25" i="23"/>
  <c r="BA27" i="23"/>
  <c r="BB27" i="23" s="1"/>
  <c r="AB30" i="23"/>
  <c r="AC32" i="23"/>
  <c r="AB29" i="23"/>
  <c r="AC28" i="23"/>
  <c r="AC29" i="23"/>
  <c r="AZ33" i="23"/>
  <c r="BA31" i="23"/>
  <c r="BB31" i="23" s="1"/>
  <c r="AA29" i="23"/>
  <c r="AA26" i="23"/>
  <c r="AA31" i="23"/>
  <c r="BA28" i="23"/>
  <c r="BB28" i="23" s="1"/>
  <c r="AA32" i="23"/>
  <c r="AA30" i="23"/>
  <c r="BA32" i="23"/>
  <c r="BB32" i="23" s="1"/>
  <c r="BA25" i="23"/>
  <c r="BB25" i="23" s="1"/>
  <c r="BA30" i="23"/>
  <c r="BB30" i="23" s="1"/>
  <c r="AA33" i="23"/>
  <c r="AA25" i="23"/>
  <c r="AB50" i="23"/>
  <c r="AC47" i="23"/>
  <c r="AC42" i="23"/>
  <c r="AB45" i="23"/>
  <c r="AZ47" i="23"/>
  <c r="AB47" i="23"/>
  <c r="AB46" i="23"/>
  <c r="AZ42" i="23"/>
  <c r="AB49" i="23"/>
  <c r="AZ43" i="23"/>
  <c r="AB44" i="23"/>
  <c r="AZ50" i="23"/>
  <c r="AB43" i="23"/>
  <c r="AB42" i="23"/>
  <c r="AC50" i="23"/>
  <c r="AC48" i="23"/>
  <c r="AC45" i="23"/>
  <c r="AC49" i="23"/>
  <c r="AB48" i="23"/>
  <c r="AC46" i="23"/>
  <c r="AZ48" i="23"/>
  <c r="AZ45" i="23"/>
  <c r="AZ49" i="23"/>
  <c r="AC44" i="23"/>
  <c r="AC43" i="23"/>
  <c r="AZ46" i="23"/>
  <c r="AZ44" i="23"/>
  <c r="BA48" i="23"/>
  <c r="BB48" i="23" s="1"/>
  <c r="BA47" i="23"/>
  <c r="BB47" i="23" s="1"/>
  <c r="BA50" i="23"/>
  <c r="BB50" i="23" s="1"/>
  <c r="BA49" i="23"/>
  <c r="BB49" i="23" s="1"/>
  <c r="BA45" i="23"/>
  <c r="BB45" i="23" s="1"/>
  <c r="BA43" i="23"/>
  <c r="BB43" i="23" s="1"/>
  <c r="AA45" i="23"/>
  <c r="BA44" i="23"/>
  <c r="BB44" i="23" s="1"/>
  <c r="BA46" i="23"/>
  <c r="BB46" i="23" s="1"/>
  <c r="AA47" i="23"/>
  <c r="BA42" i="23"/>
  <c r="BB42" i="23" s="1"/>
  <c r="AA50" i="23"/>
  <c r="AA42" i="23"/>
  <c r="AA48" i="23"/>
  <c r="AA46" i="23"/>
  <c r="AA43" i="23"/>
  <c r="AA49" i="23"/>
  <c r="AA27" i="23"/>
  <c r="BF28" i="23"/>
  <c r="BG28" i="23" s="1"/>
  <c r="AF29" i="23"/>
  <c r="Q50" i="23"/>
  <c r="Q44" i="23"/>
  <c r="Q42" i="23"/>
  <c r="R49" i="23"/>
  <c r="AN50" i="23"/>
  <c r="R42" i="23"/>
  <c r="R44" i="23"/>
  <c r="AN43" i="23"/>
  <c r="R47" i="23"/>
  <c r="AN46" i="23"/>
  <c r="R46" i="23"/>
  <c r="AN42" i="23"/>
  <c r="AN48" i="23"/>
  <c r="AN49" i="23"/>
  <c r="AN47" i="23"/>
  <c r="AN45" i="23"/>
  <c r="Q43" i="23"/>
  <c r="R45" i="23"/>
  <c r="AN44" i="23"/>
  <c r="Q49" i="23"/>
  <c r="Q48" i="23"/>
  <c r="R43" i="23"/>
  <c r="Q47" i="23"/>
  <c r="Q45" i="23"/>
  <c r="R50" i="23"/>
  <c r="Q46" i="23"/>
  <c r="P48" i="23"/>
  <c r="P50" i="23"/>
  <c r="R48" i="23"/>
  <c r="AO45" i="23"/>
  <c r="AP45" i="23" s="1"/>
  <c r="P44" i="23"/>
  <c r="P43" i="23"/>
  <c r="AO46" i="23"/>
  <c r="AP46" i="23" s="1"/>
  <c r="P47" i="23"/>
  <c r="P49" i="23"/>
  <c r="P45" i="23"/>
  <c r="P46" i="23"/>
  <c r="AO49" i="23"/>
  <c r="AP49" i="23" s="1"/>
  <c r="AO50" i="23"/>
  <c r="AP50" i="23" s="1"/>
  <c r="AO44" i="23"/>
  <c r="AP44" i="23" s="1"/>
  <c r="AO48" i="23"/>
  <c r="AP48" i="23" s="1"/>
  <c r="AO47" i="23"/>
  <c r="AP47" i="23" s="1"/>
  <c r="AO43" i="23"/>
  <c r="AP43" i="23" s="1"/>
  <c r="P42" i="23"/>
  <c r="AO42" i="23"/>
  <c r="AP42" i="23" s="1"/>
  <c r="BF15" i="23"/>
  <c r="BG15" i="23" s="1"/>
  <c r="AU31" i="23"/>
  <c r="X33" i="23"/>
  <c r="W26" i="23"/>
  <c r="X32" i="23"/>
  <c r="AU25" i="23"/>
  <c r="X31" i="23"/>
  <c r="X25" i="23"/>
  <c r="AU28" i="23"/>
  <c r="X29" i="23"/>
  <c r="W32" i="23"/>
  <c r="W27" i="23"/>
  <c r="W28" i="23"/>
  <c r="W33" i="23"/>
  <c r="X30" i="23"/>
  <c r="AU29" i="23"/>
  <c r="W30" i="23"/>
  <c r="W29" i="23"/>
  <c r="X27" i="23"/>
  <c r="X28" i="23"/>
  <c r="AU27" i="23"/>
  <c r="W31" i="23"/>
  <c r="AU32" i="23"/>
  <c r="AU33" i="23"/>
  <c r="X26" i="23"/>
  <c r="W25" i="23"/>
  <c r="AU26" i="23"/>
  <c r="AU30" i="23"/>
  <c r="V27" i="23"/>
  <c r="V31" i="23"/>
  <c r="V26" i="23"/>
  <c r="AV26" i="23"/>
  <c r="AW26" i="23" s="1"/>
  <c r="V29" i="23"/>
  <c r="AV30" i="23"/>
  <c r="AW30" i="23" s="1"/>
  <c r="V33" i="23"/>
  <c r="AV32" i="23"/>
  <c r="AW32" i="23" s="1"/>
  <c r="AV27" i="23"/>
  <c r="AW27" i="23" s="1"/>
  <c r="V30" i="23"/>
  <c r="AV28" i="23"/>
  <c r="AW28" i="23" s="1"/>
  <c r="AV29" i="23"/>
  <c r="AW29" i="23" s="1"/>
  <c r="AV33" i="23"/>
  <c r="AW33" i="23" s="1"/>
  <c r="V32" i="23"/>
  <c r="AV31" i="23"/>
  <c r="AW31" i="23" s="1"/>
  <c r="AV25" i="23"/>
  <c r="AW25" i="23" s="1"/>
  <c r="V25" i="23"/>
  <c r="AI12" i="23"/>
  <c r="BE8" i="23"/>
  <c r="AG8" i="23"/>
  <c r="BE11" i="23"/>
  <c r="AH16" i="23"/>
  <c r="BE12" i="23"/>
  <c r="AI13" i="23"/>
  <c r="AG13" i="23"/>
  <c r="BE13" i="23"/>
  <c r="AG9" i="23"/>
  <c r="AH8" i="23"/>
  <c r="AG15" i="23"/>
  <c r="BE9" i="23"/>
  <c r="AI8" i="23"/>
  <c r="AH15" i="23"/>
  <c r="AI14" i="23"/>
  <c r="BE10" i="23"/>
  <c r="AG16" i="23"/>
  <c r="AI15" i="23"/>
  <c r="BE15" i="23"/>
  <c r="AH12" i="23"/>
  <c r="AI11" i="23"/>
  <c r="AH11" i="23"/>
  <c r="AI9" i="23"/>
  <c r="AH10" i="23"/>
  <c r="AG14" i="23"/>
  <c r="AG11" i="23"/>
  <c r="AH14" i="23"/>
  <c r="AI10" i="23"/>
  <c r="AH9" i="23"/>
  <c r="BE16" i="23"/>
  <c r="AG10" i="23"/>
  <c r="AH13" i="23"/>
  <c r="BE14" i="23"/>
  <c r="AG12" i="23"/>
  <c r="AI16" i="23"/>
  <c r="AF13" i="23"/>
  <c r="AF15" i="23"/>
  <c r="BF13" i="23"/>
  <c r="BG13" i="23" s="1"/>
  <c r="AF12" i="23"/>
  <c r="AF11" i="23"/>
  <c r="BF16" i="23"/>
  <c r="BG16" i="23" s="1"/>
  <c r="AF9" i="23"/>
  <c r="AF14" i="23"/>
  <c r="BF11" i="23"/>
  <c r="BG11" i="23" s="1"/>
  <c r="BF14" i="23"/>
  <c r="BG14" i="23" s="1"/>
  <c r="BF10" i="23"/>
  <c r="BG10" i="23" s="1"/>
  <c r="AF16" i="23"/>
  <c r="BF8" i="23"/>
  <c r="BG8" i="23" s="1"/>
  <c r="AF10" i="23"/>
  <c r="AF8" i="23"/>
  <c r="BF12" i="23"/>
  <c r="BG12" i="23" s="1"/>
  <c r="V28" i="23"/>
  <c r="AS87" i="14" l="1"/>
  <c r="AT87" i="14" s="1"/>
  <c r="AD83" i="14"/>
  <c r="AE83" i="14" s="1"/>
  <c r="U121" i="17" s="1"/>
  <c r="BC52" i="14"/>
  <c r="BD52" i="14" s="1"/>
  <c r="Y78" i="14"/>
  <c r="Z78" i="14" s="1"/>
  <c r="G117" i="17" s="1"/>
  <c r="AX77" i="14"/>
  <c r="AY77" i="14" s="1"/>
  <c r="BH51" i="14"/>
  <c r="BI51" i="14" s="1"/>
  <c r="BH45" i="14"/>
  <c r="BI45" i="14" s="1"/>
  <c r="AX76" i="13"/>
  <c r="AY76" i="13" s="1"/>
  <c r="AX79" i="13"/>
  <c r="AY79" i="13" s="1"/>
  <c r="BH56" i="13"/>
  <c r="BI56" i="13" s="1"/>
  <c r="AJ25" i="13"/>
  <c r="AK25" i="13" s="1"/>
  <c r="BH42" i="14"/>
  <c r="BI42" i="14" s="1"/>
  <c r="BC72" i="13"/>
  <c r="BD72" i="13" s="1"/>
  <c r="AD5" i="3" s="1"/>
  <c r="T73" i="13"/>
  <c r="U73" i="13" s="1"/>
  <c r="BH15" i="13"/>
  <c r="BI15" i="13" s="1"/>
  <c r="BH16" i="14"/>
  <c r="BI16" i="14" s="1"/>
  <c r="AX72" i="14"/>
  <c r="AY72" i="14" s="1"/>
  <c r="AX89" i="13"/>
  <c r="AY89" i="13" s="1"/>
  <c r="AS82" i="13"/>
  <c r="AT82" i="13" s="1"/>
  <c r="AS81" i="13"/>
  <c r="T40" i="13"/>
  <c r="U40" i="13" s="1"/>
  <c r="BH12" i="13"/>
  <c r="BI12" i="13" s="1"/>
  <c r="AJ11" i="13"/>
  <c r="AK11" i="13" s="1"/>
  <c r="Y56" i="13"/>
  <c r="Z56" i="13" s="1"/>
  <c r="AS56" i="14"/>
  <c r="AT56" i="14" s="1"/>
  <c r="BH16" i="13"/>
  <c r="BI16" i="13" s="1"/>
  <c r="AJ42" i="13"/>
  <c r="AK42" i="13" s="1"/>
  <c r="Q21" i="15"/>
  <c r="Q27" i="15" s="1"/>
  <c r="O58" i="11" s="1"/>
  <c r="AS43" i="14"/>
  <c r="AT43" i="14" s="1"/>
  <c r="AS52" i="13"/>
  <c r="AT52" i="13" s="1"/>
  <c r="X16" i="3" s="1"/>
  <c r="BC89" i="13"/>
  <c r="BD89" i="13" s="1"/>
  <c r="AD22" i="3" s="1"/>
  <c r="AX51" i="14"/>
  <c r="AY51" i="14" s="1"/>
  <c r="AJ40" i="14"/>
  <c r="AK40" i="14" s="1"/>
  <c r="U60" i="17" s="1"/>
  <c r="AD89" i="13"/>
  <c r="AE89" i="13" s="1"/>
  <c r="W22" i="17" s="1"/>
  <c r="T22" i="17" s="1"/>
  <c r="AS73" i="14"/>
  <c r="AT73" i="14" s="1"/>
  <c r="AS40" i="14"/>
  <c r="AT40" i="14" s="1"/>
  <c r="T42" i="14"/>
  <c r="U42" i="14" s="1"/>
  <c r="I87" i="17" s="1"/>
  <c r="BH46" i="13"/>
  <c r="BI46" i="13" s="1"/>
  <c r="Z10" i="3" s="1"/>
  <c r="AS46" i="13"/>
  <c r="AT46" i="13" s="1"/>
  <c r="AS50" i="14"/>
  <c r="AT50" i="14" s="1"/>
  <c r="AS51" i="14"/>
  <c r="AT51" i="14" s="1"/>
  <c r="AX83" i="13"/>
  <c r="AY83" i="13" s="1"/>
  <c r="T82" i="14"/>
  <c r="U82" i="14" s="1"/>
  <c r="S120" i="17" s="1"/>
  <c r="T71" i="14"/>
  <c r="U71" i="14" s="1"/>
  <c r="S110" i="17" s="1"/>
  <c r="T55" i="13"/>
  <c r="U55" i="13" s="1"/>
  <c r="BC81" i="13"/>
  <c r="BD81" i="13" s="1"/>
  <c r="BC28" i="23"/>
  <c r="BD28" i="23" s="1"/>
  <c r="AS55" i="14"/>
  <c r="AT55" i="14" s="1"/>
  <c r="BH12" i="23"/>
  <c r="BI12" i="23" s="1"/>
  <c r="AX33" i="23"/>
  <c r="AY33" i="23" s="1"/>
  <c r="AX30" i="23"/>
  <c r="AY30" i="23" s="1"/>
  <c r="AD53" i="14"/>
  <c r="AE53" i="14" s="1"/>
  <c r="I73" i="17" s="1"/>
  <c r="J73" i="17" s="1"/>
  <c r="AS89" i="14"/>
  <c r="AT89" i="14" s="1"/>
  <c r="AB22" i="5" s="1"/>
  <c r="AS76" i="14"/>
  <c r="AT76" i="14" s="1"/>
  <c r="AD87" i="13"/>
  <c r="AE87" i="13" s="1"/>
  <c r="W20" i="17" s="1"/>
  <c r="X20" i="17" s="1"/>
  <c r="AX45" i="23"/>
  <c r="AY45" i="23" s="1"/>
  <c r="BH10" i="23"/>
  <c r="BI10" i="23" s="1"/>
  <c r="AX29" i="23"/>
  <c r="AY29" i="23" s="1"/>
  <c r="BH29" i="23"/>
  <c r="BI29" i="23" s="1"/>
  <c r="AS26" i="23"/>
  <c r="AT26" i="23" s="1"/>
  <c r="BC32" i="23"/>
  <c r="BD32" i="23" s="1"/>
  <c r="AX46" i="23"/>
  <c r="AY46" i="23" s="1"/>
  <c r="BH8" i="23"/>
  <c r="BI8" i="23" s="1"/>
  <c r="AS44" i="23"/>
  <c r="AT44" i="23" s="1"/>
  <c r="BC48" i="23"/>
  <c r="BD48" i="23" s="1"/>
  <c r="AJ28" i="23"/>
  <c r="AK28" i="23" s="1"/>
  <c r="Y46" i="23"/>
  <c r="Z46" i="23" s="1"/>
  <c r="Y47" i="23"/>
  <c r="Z47" i="23" s="1"/>
  <c r="AS42" i="23"/>
  <c r="AT42" i="23" s="1"/>
  <c r="AD45" i="23"/>
  <c r="AE45" i="23" s="1"/>
  <c r="I143" i="17" s="1"/>
  <c r="AD73" i="14"/>
  <c r="AE73" i="14" s="1"/>
  <c r="U112" i="17" s="1"/>
  <c r="T43" i="23"/>
  <c r="U43" i="23" s="1"/>
  <c r="T32" i="23"/>
  <c r="U32" i="23" s="1"/>
  <c r="AX48" i="23"/>
  <c r="AY48" i="23" s="1"/>
  <c r="BC79" i="13"/>
  <c r="BD79" i="13" s="1"/>
  <c r="AD12" i="3" s="1"/>
  <c r="AJ44" i="13"/>
  <c r="AK44" i="13" s="1"/>
  <c r="X20" i="5"/>
  <c r="AS73" i="13"/>
  <c r="AT73" i="13" s="1"/>
  <c r="Y76" i="13"/>
  <c r="Z76" i="13" s="1"/>
  <c r="BC84" i="13"/>
  <c r="BD84" i="13" s="1"/>
  <c r="AD17" i="3" s="1"/>
  <c r="AD78" i="13"/>
  <c r="AE78" i="13" s="1"/>
  <c r="W12" i="17" s="1"/>
  <c r="T12" i="17" s="1"/>
  <c r="Y44" i="14"/>
  <c r="Z44" i="14" s="1"/>
  <c r="U89" i="17" s="1"/>
  <c r="BH19" i="14"/>
  <c r="BI19" i="14" s="1"/>
  <c r="BH20" i="14"/>
  <c r="BI20" i="14" s="1"/>
  <c r="BC40" i="14"/>
  <c r="BD40" i="14" s="1"/>
  <c r="AD42" i="14"/>
  <c r="AE42" i="14" s="1"/>
  <c r="I62" i="17" s="1"/>
  <c r="J62" i="17" s="1"/>
  <c r="BC41" i="14"/>
  <c r="BD41" i="14" s="1"/>
  <c r="AD45" i="14"/>
  <c r="AE45" i="14" s="1"/>
  <c r="I65" i="17" s="1"/>
  <c r="J65" i="17" s="1"/>
  <c r="BC42" i="14"/>
  <c r="BD42" i="14" s="1"/>
  <c r="Z6" i="5" s="1"/>
  <c r="T41" i="13"/>
  <c r="U41" i="13" s="1"/>
  <c r="Y83" i="14"/>
  <c r="Z83" i="14" s="1"/>
  <c r="G121" i="17" s="1"/>
  <c r="J121" i="17" s="1"/>
  <c r="Y77" i="14"/>
  <c r="Z77" i="14" s="1"/>
  <c r="G116" i="17" s="1"/>
  <c r="J116" i="17" s="1"/>
  <c r="T53" i="14"/>
  <c r="U53" i="14" s="1"/>
  <c r="I97" i="17" s="1"/>
  <c r="AS46" i="14"/>
  <c r="AT46" i="14" s="1"/>
  <c r="T44" i="14"/>
  <c r="U44" i="14" s="1"/>
  <c r="I89" i="17" s="1"/>
  <c r="AS48" i="14"/>
  <c r="AT48" i="14" s="1"/>
  <c r="X12" i="5" s="1"/>
  <c r="T41" i="14"/>
  <c r="U41" i="14" s="1"/>
  <c r="I86" i="17" s="1"/>
  <c r="AS57" i="14"/>
  <c r="AT57" i="14" s="1"/>
  <c r="BH40" i="14"/>
  <c r="BI40" i="14" s="1"/>
  <c r="BH53" i="14"/>
  <c r="BI53" i="14" s="1"/>
  <c r="AX50" i="14"/>
  <c r="AY50" i="14" s="1"/>
  <c r="AS43" i="13"/>
  <c r="AT43" i="13" s="1"/>
  <c r="AD42" i="13"/>
  <c r="AE42" i="13" s="1"/>
  <c r="I32" i="17" s="1"/>
  <c r="T77" i="14"/>
  <c r="U77" i="14" s="1"/>
  <c r="S116" i="17" s="1"/>
  <c r="T87" i="13"/>
  <c r="U87" i="13" s="1"/>
  <c r="T85" i="13"/>
  <c r="U85" i="13" s="1"/>
  <c r="BC55" i="13"/>
  <c r="BD55" i="13" s="1"/>
  <c r="AD57" i="13"/>
  <c r="AE57" i="13" s="1"/>
  <c r="AD54" i="13"/>
  <c r="AE54" i="13" s="1"/>
  <c r="AD52" i="13"/>
  <c r="AE52" i="13" s="1"/>
  <c r="AD48" i="13"/>
  <c r="AE48" i="13" s="1"/>
  <c r="AD41" i="13"/>
  <c r="AE41" i="13" s="1"/>
  <c r="Y50" i="14"/>
  <c r="Z50" i="14" s="1"/>
  <c r="U94" i="17" s="1"/>
  <c r="AX47" i="14"/>
  <c r="AY47" i="14" s="1"/>
  <c r="T42" i="13"/>
  <c r="U42" i="13" s="1"/>
  <c r="AS75" i="14"/>
  <c r="AT75" i="14" s="1"/>
  <c r="AB8" i="5" s="1"/>
  <c r="T74" i="14"/>
  <c r="U74" i="14" s="1"/>
  <c r="S113" i="17" s="1"/>
  <c r="AS72" i="14"/>
  <c r="AT72" i="14" s="1"/>
  <c r="AB5" i="5" s="1"/>
  <c r="BH10" i="13"/>
  <c r="BI10" i="13" s="1"/>
  <c r="BH9" i="13"/>
  <c r="BH23" i="13"/>
  <c r="BI23" i="13" s="1"/>
  <c r="AJ23" i="13"/>
  <c r="AK23" i="13" s="1"/>
  <c r="T86" i="14"/>
  <c r="U86" i="14" s="1"/>
  <c r="S124" i="17" s="1"/>
  <c r="BH9" i="23"/>
  <c r="BI9" i="23" s="1"/>
  <c r="T46" i="13"/>
  <c r="U46" i="13" s="1"/>
  <c r="Y41" i="14"/>
  <c r="Z41" i="14" s="1"/>
  <c r="U86" i="17" s="1"/>
  <c r="AS88" i="14"/>
  <c r="AT88" i="14" s="1"/>
  <c r="T43" i="14"/>
  <c r="U43" i="14" s="1"/>
  <c r="I88" i="17" s="1"/>
  <c r="L21" i="15"/>
  <c r="L27" i="15" s="1"/>
  <c r="J58" i="11" s="1"/>
  <c r="BC53" i="13"/>
  <c r="BD53" i="13" s="1"/>
  <c r="Z17" i="3" s="1"/>
  <c r="Y54" i="14"/>
  <c r="Z54" i="14" s="1"/>
  <c r="U98" i="17" s="1"/>
  <c r="AS51" i="13"/>
  <c r="AT51" i="13" s="1"/>
  <c r="AS86" i="13"/>
  <c r="AT86" i="13" s="1"/>
  <c r="AJ43" i="13"/>
  <c r="AK43" i="13" s="1"/>
  <c r="BC48" i="13"/>
  <c r="BD48" i="13" s="1"/>
  <c r="Z12" i="3" s="1"/>
  <c r="AS42" i="13"/>
  <c r="AT42" i="13" s="1"/>
  <c r="X6" i="3" s="1"/>
  <c r="AS41" i="13"/>
  <c r="AT41" i="13" s="1"/>
  <c r="T89" i="14"/>
  <c r="U89" i="14" s="1"/>
  <c r="S127" i="17" s="1"/>
  <c r="T75" i="14"/>
  <c r="U75" i="14" s="1"/>
  <c r="S114" i="17" s="1"/>
  <c r="BH25" i="13"/>
  <c r="BI25" i="13" s="1"/>
  <c r="BH17" i="13"/>
  <c r="BI17" i="13" s="1"/>
  <c r="BH22" i="13"/>
  <c r="BI22" i="13" s="1"/>
  <c r="AJ20" i="13"/>
  <c r="AK20" i="13" s="1"/>
  <c r="AJ16" i="13"/>
  <c r="AK16" i="13" s="1"/>
  <c r="AD49" i="23"/>
  <c r="AE49" i="23" s="1"/>
  <c r="I147" i="17" s="1"/>
  <c r="AD42" i="23"/>
  <c r="AE42" i="23" s="1"/>
  <c r="I140" i="17" s="1"/>
  <c r="AD31" i="23"/>
  <c r="AE31" i="23" s="1"/>
  <c r="AD29" i="23"/>
  <c r="AE29" i="23" s="1"/>
  <c r="AX42" i="23"/>
  <c r="AY42" i="23" s="1"/>
  <c r="AX51" i="13"/>
  <c r="AY51" i="13" s="1"/>
  <c r="AX53" i="13"/>
  <c r="AY53" i="13" s="1"/>
  <c r="AD76" i="14"/>
  <c r="AE76" i="14" s="1"/>
  <c r="U115" i="17" s="1"/>
  <c r="BC83" i="14"/>
  <c r="BD83" i="14" s="1"/>
  <c r="AD16" i="5" s="1"/>
  <c r="AX85" i="13"/>
  <c r="AY85" i="13" s="1"/>
  <c r="AJ54" i="13"/>
  <c r="AK54" i="13" s="1"/>
  <c r="T76" i="13"/>
  <c r="U76" i="13" s="1"/>
  <c r="T78" i="13"/>
  <c r="U78" i="13" s="1"/>
  <c r="T83" i="13"/>
  <c r="U83" i="13" s="1"/>
  <c r="BC52" i="13"/>
  <c r="BD52" i="13" s="1"/>
  <c r="Z16" i="3" s="1"/>
  <c r="Y57" i="14"/>
  <c r="Z57" i="14" s="1"/>
  <c r="U101" i="17" s="1"/>
  <c r="BH24" i="13"/>
  <c r="BI24" i="13" s="1"/>
  <c r="AJ15" i="13"/>
  <c r="AK15" i="13" s="1"/>
  <c r="AS29" i="23"/>
  <c r="AT29" i="23" s="1"/>
  <c r="BH16" i="23"/>
  <c r="BI16" i="23" s="1"/>
  <c r="AX25" i="23"/>
  <c r="AY25" i="23" s="1"/>
  <c r="Y29" i="23"/>
  <c r="Z29" i="23" s="1"/>
  <c r="AD48" i="23"/>
  <c r="AE48" i="23" s="1"/>
  <c r="I146" i="17" s="1"/>
  <c r="BC50" i="23"/>
  <c r="BD50" i="23" s="1"/>
  <c r="AS25" i="23"/>
  <c r="T28" i="23"/>
  <c r="U28" i="23" s="1"/>
  <c r="AS28" i="23"/>
  <c r="AT28" i="23" s="1"/>
  <c r="Y43" i="23"/>
  <c r="Z43" i="23" s="1"/>
  <c r="AX49" i="23"/>
  <c r="AY49" i="23" s="1"/>
  <c r="AX54" i="13"/>
  <c r="AY54" i="13" s="1"/>
  <c r="X18" i="3" s="1"/>
  <c r="AD79" i="14"/>
  <c r="AE79" i="14" s="1"/>
  <c r="U118" i="17" s="1"/>
  <c r="BH17" i="14"/>
  <c r="BI17" i="14" s="1"/>
  <c r="BC53" i="14"/>
  <c r="BD53" i="14" s="1"/>
  <c r="AD82" i="13"/>
  <c r="AE82" i="13" s="1"/>
  <c r="W15" i="17" s="1"/>
  <c r="T15" i="17" s="1"/>
  <c r="AD45" i="13"/>
  <c r="AE45" i="13" s="1"/>
  <c r="AD43" i="13"/>
  <c r="AE43" i="13" s="1"/>
  <c r="T47" i="13"/>
  <c r="U47" i="13" s="1"/>
  <c r="AS83" i="14"/>
  <c r="AT83" i="14" s="1"/>
  <c r="BH20" i="13"/>
  <c r="BI20" i="13" s="1"/>
  <c r="T25" i="23"/>
  <c r="U25" i="23" s="1"/>
  <c r="AS85" i="13"/>
  <c r="AT85" i="13" s="1"/>
  <c r="Y48" i="14"/>
  <c r="Z48" i="14" s="1"/>
  <c r="U93" i="17" s="1"/>
  <c r="BC47" i="14"/>
  <c r="BD47" i="14" s="1"/>
  <c r="Z11" i="5" s="1"/>
  <c r="AX41" i="13"/>
  <c r="AY41" i="13" s="1"/>
  <c r="Y47" i="13"/>
  <c r="Z47" i="13" s="1"/>
  <c r="Y53" i="13"/>
  <c r="Z53" i="13" s="1"/>
  <c r="BC71" i="14"/>
  <c r="BD71" i="14" s="1"/>
  <c r="AD82" i="14"/>
  <c r="AE82" i="14" s="1"/>
  <c r="U120" i="17" s="1"/>
  <c r="AS71" i="14"/>
  <c r="AT71" i="14" s="1"/>
  <c r="AJ42" i="14"/>
  <c r="AK42" i="14" s="1"/>
  <c r="U62" i="17" s="1"/>
  <c r="V62" i="17" s="1"/>
  <c r="AJ57" i="14"/>
  <c r="AK57" i="14" s="1"/>
  <c r="U76" i="17" s="1"/>
  <c r="R76" i="17" s="1"/>
  <c r="BH57" i="14"/>
  <c r="BI57" i="14" s="1"/>
  <c r="BH44" i="14"/>
  <c r="BI44" i="14" s="1"/>
  <c r="Y79" i="13"/>
  <c r="Z79" i="13" s="1"/>
  <c r="Y82" i="13"/>
  <c r="Z82" i="13" s="1"/>
  <c r="AD75" i="13"/>
  <c r="AE75" i="13" s="1"/>
  <c r="W9" i="17" s="1"/>
  <c r="T9" i="17" s="1"/>
  <c r="BC78" i="13"/>
  <c r="BD78" i="13" s="1"/>
  <c r="AD11" i="3" s="1"/>
  <c r="Y42" i="14"/>
  <c r="Z42" i="14" s="1"/>
  <c r="U87" i="17" s="1"/>
  <c r="BH40" i="13"/>
  <c r="BI40" i="13" s="1"/>
  <c r="AJ56" i="13"/>
  <c r="AK56" i="13" s="1"/>
  <c r="BH47" i="13"/>
  <c r="BI47" i="13" s="1"/>
  <c r="AX44" i="14"/>
  <c r="AY44" i="14" s="1"/>
  <c r="T84" i="14"/>
  <c r="U84" i="14" s="1"/>
  <c r="S122" i="17" s="1"/>
  <c r="T85" i="14"/>
  <c r="U85" i="14" s="1"/>
  <c r="S123" i="17" s="1"/>
  <c r="AJ9" i="13"/>
  <c r="AK9" i="13" s="1"/>
  <c r="T42" i="23"/>
  <c r="U42" i="23" s="1"/>
  <c r="T46" i="23"/>
  <c r="U46" i="23" s="1"/>
  <c r="T49" i="23"/>
  <c r="U49" i="23" s="1"/>
  <c r="AJ31" i="23"/>
  <c r="AK31" i="23" s="1"/>
  <c r="BH27" i="23"/>
  <c r="BI27" i="23" s="1"/>
  <c r="Y46" i="14"/>
  <c r="Z46" i="14" s="1"/>
  <c r="U91" i="17" s="1"/>
  <c r="BC77" i="13"/>
  <c r="BD77" i="13" s="1"/>
  <c r="AD10" i="3" s="1"/>
  <c r="Y86" i="13"/>
  <c r="Z86" i="13" s="1"/>
  <c r="T83" i="14"/>
  <c r="U83" i="14" s="1"/>
  <c r="S121" i="17" s="1"/>
  <c r="R121" i="17" s="1"/>
  <c r="Y71" i="14"/>
  <c r="Z71" i="14" s="1"/>
  <c r="G110" i="17" s="1"/>
  <c r="Z22" i="5"/>
  <c r="BC73" i="13"/>
  <c r="BD73" i="13" s="1"/>
  <c r="AD6" i="3" s="1"/>
  <c r="T56" i="13"/>
  <c r="U56" i="13" s="1"/>
  <c r="Y74" i="14"/>
  <c r="Z74" i="14" s="1"/>
  <c r="G113" i="17" s="1"/>
  <c r="F113" i="17" s="1"/>
  <c r="AS42" i="14"/>
  <c r="AT42" i="14" s="1"/>
  <c r="X6" i="5" s="1"/>
  <c r="BH52" i="14"/>
  <c r="BI52" i="14" s="1"/>
  <c r="BC40" i="13"/>
  <c r="BD40" i="13" s="1"/>
  <c r="AJ40" i="13"/>
  <c r="AK40" i="13" s="1"/>
  <c r="AS78" i="13"/>
  <c r="AT78" i="13" s="1"/>
  <c r="T43" i="13"/>
  <c r="U43" i="13" s="1"/>
  <c r="BH11" i="13"/>
  <c r="BI11" i="13" s="1"/>
  <c r="AJ12" i="13"/>
  <c r="AK12" i="13" s="1"/>
  <c r="Y28" i="23"/>
  <c r="Z28" i="23" s="1"/>
  <c r="AJ10" i="23"/>
  <c r="AK10" i="23" s="1"/>
  <c r="N21" i="15"/>
  <c r="Y73" i="13"/>
  <c r="Z73" i="13" s="1"/>
  <c r="G7" i="17" s="1"/>
  <c r="Y84" i="13"/>
  <c r="Z84" i="13" s="1"/>
  <c r="Y74" i="13"/>
  <c r="Z74" i="13" s="1"/>
  <c r="AD87" i="14"/>
  <c r="AE87" i="14" s="1"/>
  <c r="U125" i="17" s="1"/>
  <c r="BH14" i="14"/>
  <c r="BI14" i="14" s="1"/>
  <c r="AD47" i="14"/>
  <c r="AE47" i="14" s="1"/>
  <c r="I67" i="17" s="1"/>
  <c r="F67" i="17" s="1"/>
  <c r="AD54" i="14"/>
  <c r="AE54" i="14" s="1"/>
  <c r="I74" i="17" s="1"/>
  <c r="F74" i="17" s="1"/>
  <c r="AX78" i="13"/>
  <c r="AY78" i="13" s="1"/>
  <c r="BC58" i="13"/>
  <c r="BD58" i="13" s="1"/>
  <c r="AD77" i="13"/>
  <c r="AE77" i="13" s="1"/>
  <c r="W11" i="17" s="1"/>
  <c r="T11" i="17" s="1"/>
  <c r="Y79" i="14"/>
  <c r="Z79" i="14" s="1"/>
  <c r="G118" i="17" s="1"/>
  <c r="F118" i="17" s="1"/>
  <c r="Y85" i="14"/>
  <c r="Z85" i="14" s="1"/>
  <c r="G123" i="17" s="1"/>
  <c r="J123" i="17" s="1"/>
  <c r="AX78" i="14"/>
  <c r="AY78" i="14" s="1"/>
  <c r="AX76" i="14"/>
  <c r="AY76" i="14" s="1"/>
  <c r="T50" i="14"/>
  <c r="U50" i="14" s="1"/>
  <c r="I94" i="17" s="1"/>
  <c r="AJ56" i="14"/>
  <c r="AK56" i="14" s="1"/>
  <c r="U75" i="17" s="1"/>
  <c r="V75" i="17" s="1"/>
  <c r="BH46" i="14"/>
  <c r="BI46" i="14" s="1"/>
  <c r="AD53" i="13"/>
  <c r="AE53" i="13" s="1"/>
  <c r="BC47" i="13"/>
  <c r="BD47" i="13" s="1"/>
  <c r="BC50" i="13"/>
  <c r="BD50" i="13" s="1"/>
  <c r="BC45" i="13"/>
  <c r="BD45" i="13" s="1"/>
  <c r="AS58" i="13"/>
  <c r="AT58" i="13" s="1"/>
  <c r="T53" i="13"/>
  <c r="U53" i="13" s="1"/>
  <c r="AS53" i="13"/>
  <c r="AT53" i="13" s="1"/>
  <c r="T81" i="14"/>
  <c r="U81" i="14" s="1"/>
  <c r="S119" i="17" s="1"/>
  <c r="AS78" i="14"/>
  <c r="AT78" i="14" s="1"/>
  <c r="AS81" i="14"/>
  <c r="AT81" i="14" s="1"/>
  <c r="BH14" i="13"/>
  <c r="BI14" i="13" s="1"/>
  <c r="AJ21" i="13"/>
  <c r="AK21" i="13" s="1"/>
  <c r="AJ24" i="13"/>
  <c r="AK24" i="13" s="1"/>
  <c r="AJ27" i="13"/>
  <c r="AK27" i="13" s="1"/>
  <c r="M27" i="15"/>
  <c r="K58" i="11" s="1"/>
  <c r="M24" i="15"/>
  <c r="AJ13" i="14"/>
  <c r="AK13" i="14" s="1"/>
  <c r="S89" i="17" s="1"/>
  <c r="Y30" i="23"/>
  <c r="Z30" i="23" s="1"/>
  <c r="AJ15" i="23"/>
  <c r="AK15" i="23" s="1"/>
  <c r="Y27" i="23"/>
  <c r="Z27" i="23" s="1"/>
  <c r="BH11" i="23"/>
  <c r="BI11" i="23" s="1"/>
  <c r="AJ14" i="23"/>
  <c r="AK14" i="23" s="1"/>
  <c r="AJ11" i="23"/>
  <c r="AK11" i="23" s="1"/>
  <c r="AJ12" i="23"/>
  <c r="AK12" i="23" s="1"/>
  <c r="AJ13" i="23"/>
  <c r="AK13" i="23" s="1"/>
  <c r="AX27" i="23"/>
  <c r="AY27" i="23" s="1"/>
  <c r="Y31" i="23"/>
  <c r="Z31" i="23" s="1"/>
  <c r="BH15" i="23"/>
  <c r="BI15" i="23" s="1"/>
  <c r="AD74" i="14"/>
  <c r="AE74" i="14" s="1"/>
  <c r="U113" i="17" s="1"/>
  <c r="AX26" i="23"/>
  <c r="AY26" i="23" s="1"/>
  <c r="AS43" i="23"/>
  <c r="AT43" i="23" s="1"/>
  <c r="BC44" i="23"/>
  <c r="BD44" i="23" s="1"/>
  <c r="BC49" i="23"/>
  <c r="BD49" i="23" s="1"/>
  <c r="BC47" i="23"/>
  <c r="BD47" i="23" s="1"/>
  <c r="AD44" i="23"/>
  <c r="AE44" i="23" s="1"/>
  <c r="I142" i="17" s="1"/>
  <c r="BC25" i="23"/>
  <c r="BD25" i="23" s="1"/>
  <c r="BH25" i="23"/>
  <c r="BI25" i="23" s="1"/>
  <c r="BH33" i="23"/>
  <c r="BI33" i="23" s="1"/>
  <c r="AJ30" i="23"/>
  <c r="AK30" i="23" s="1"/>
  <c r="AJ27" i="23"/>
  <c r="AK27" i="23" s="1"/>
  <c r="T29" i="23"/>
  <c r="U29" i="23" s="1"/>
  <c r="T30" i="23"/>
  <c r="U30" i="23" s="1"/>
  <c r="AS31" i="23"/>
  <c r="AT31" i="23" s="1"/>
  <c r="T26" i="23"/>
  <c r="U26" i="23" s="1"/>
  <c r="Y49" i="23"/>
  <c r="Z49" i="23" s="1"/>
  <c r="AX47" i="23"/>
  <c r="AY47" i="23" s="1"/>
  <c r="AX44" i="23"/>
  <c r="AY44" i="23" s="1"/>
  <c r="AX50" i="23"/>
  <c r="AY50" i="23" s="1"/>
  <c r="Y53" i="14"/>
  <c r="Z53" i="14" s="1"/>
  <c r="U97" i="17" s="1"/>
  <c r="Y51" i="14"/>
  <c r="Z51" i="14" s="1"/>
  <c r="U95" i="17" s="1"/>
  <c r="AJ50" i="14"/>
  <c r="AK50" i="14" s="1"/>
  <c r="U69" i="17" s="1"/>
  <c r="AJ27" i="14"/>
  <c r="AK27" i="14" s="1"/>
  <c r="S102" i="17" s="1"/>
  <c r="Y40" i="13"/>
  <c r="Z40" i="13" s="1"/>
  <c r="AX55" i="13"/>
  <c r="AY55" i="13" s="1"/>
  <c r="Y57" i="13"/>
  <c r="Z57" i="13" s="1"/>
  <c r="BC73" i="14"/>
  <c r="BD73" i="14" s="1"/>
  <c r="AD6" i="5" s="1"/>
  <c r="BC77" i="14"/>
  <c r="BD77" i="14" s="1"/>
  <c r="AD10" i="5" s="1"/>
  <c r="AD88" i="14"/>
  <c r="AE88" i="14" s="1"/>
  <c r="U126" i="17" s="1"/>
  <c r="BH13" i="14"/>
  <c r="BI13" i="14" s="1"/>
  <c r="BH25" i="14"/>
  <c r="BI25" i="14" s="1"/>
  <c r="BC51" i="14"/>
  <c r="BD51" i="14" s="1"/>
  <c r="AD43" i="14"/>
  <c r="AE43" i="14" s="1"/>
  <c r="I63" i="17" s="1"/>
  <c r="F63" i="17" s="1"/>
  <c r="BC48" i="14"/>
  <c r="BD48" i="14" s="1"/>
  <c r="AD88" i="13"/>
  <c r="AE88" i="13" s="1"/>
  <c r="W21" i="17" s="1"/>
  <c r="X21" i="17" s="1"/>
  <c r="AS72" i="13"/>
  <c r="AT72" i="13" s="1"/>
  <c r="BC41" i="13"/>
  <c r="BD41" i="13" s="1"/>
  <c r="AX87" i="13"/>
  <c r="AY87" i="13" s="1"/>
  <c r="AX71" i="14"/>
  <c r="AY71" i="14" s="1"/>
  <c r="AX79" i="14"/>
  <c r="AY79" i="14" s="1"/>
  <c r="AS45" i="14"/>
  <c r="AT45" i="14" s="1"/>
  <c r="X9" i="5" s="1"/>
  <c r="AX75" i="13"/>
  <c r="AY75" i="13" s="1"/>
  <c r="AX82" i="13"/>
  <c r="AY82" i="13" s="1"/>
  <c r="AB15" i="3" s="1"/>
  <c r="BC57" i="13"/>
  <c r="BD57" i="13" s="1"/>
  <c r="Y88" i="13"/>
  <c r="Z88" i="13" s="1"/>
  <c r="AJ45" i="13"/>
  <c r="AK45" i="13" s="1"/>
  <c r="AJ48" i="13"/>
  <c r="AK48" i="13" s="1"/>
  <c r="BH57" i="13"/>
  <c r="BI57" i="13" s="1"/>
  <c r="BH54" i="13"/>
  <c r="BI54" i="13" s="1"/>
  <c r="BH45" i="13"/>
  <c r="BI45" i="13" s="1"/>
  <c r="AS89" i="13"/>
  <c r="AT89" i="13" s="1"/>
  <c r="AS87" i="13"/>
  <c r="AT87" i="13" s="1"/>
  <c r="T74" i="13"/>
  <c r="U74" i="13" s="1"/>
  <c r="T75" i="13"/>
  <c r="U75" i="13" s="1"/>
  <c r="T88" i="13"/>
  <c r="U88" i="13" s="1"/>
  <c r="BC54" i="13"/>
  <c r="BD54" i="13" s="1"/>
  <c r="AD44" i="13"/>
  <c r="AE44" i="13" s="1"/>
  <c r="AX55" i="14"/>
  <c r="AY55" i="14" s="1"/>
  <c r="AX41" i="14"/>
  <c r="AY41" i="14" s="1"/>
  <c r="AX58" i="14"/>
  <c r="AY58" i="14" s="1"/>
  <c r="AS55" i="13"/>
  <c r="AT55" i="13" s="1"/>
  <c r="T87" i="14"/>
  <c r="U87" i="14" s="1"/>
  <c r="S125" i="17" s="1"/>
  <c r="T78" i="14"/>
  <c r="U78" i="14" s="1"/>
  <c r="S117" i="17" s="1"/>
  <c r="AS82" i="14"/>
  <c r="AT82" i="14" s="1"/>
  <c r="AB15" i="5" s="1"/>
  <c r="T79" i="14"/>
  <c r="U79" i="14" s="1"/>
  <c r="S118" i="17" s="1"/>
  <c r="AJ26" i="13"/>
  <c r="AK26" i="13" s="1"/>
  <c r="BH13" i="13"/>
  <c r="BI13" i="13" s="1"/>
  <c r="Y42" i="23"/>
  <c r="Z42" i="23" s="1"/>
  <c r="AJ55" i="14"/>
  <c r="AK55" i="14" s="1"/>
  <c r="U74" i="17" s="1"/>
  <c r="V74" i="17" s="1"/>
  <c r="T52" i="13"/>
  <c r="U52" i="13" s="1"/>
  <c r="Y43" i="14"/>
  <c r="Z43" i="14" s="1"/>
  <c r="U88" i="17" s="1"/>
  <c r="Y52" i="13"/>
  <c r="Z52" i="13" s="1"/>
  <c r="AX58" i="13"/>
  <c r="AY58" i="13" s="1"/>
  <c r="AD77" i="14"/>
  <c r="AE77" i="14" s="1"/>
  <c r="U116" i="17" s="1"/>
  <c r="BC76" i="14"/>
  <c r="BD76" i="14" s="1"/>
  <c r="AD9" i="5" s="1"/>
  <c r="BC86" i="13"/>
  <c r="BD86" i="13" s="1"/>
  <c r="AD19" i="3" s="1"/>
  <c r="AD47" i="13"/>
  <c r="AE47" i="13" s="1"/>
  <c r="T50" i="13"/>
  <c r="U50" i="13" s="1"/>
  <c r="Y55" i="14"/>
  <c r="Z55" i="14" s="1"/>
  <c r="U99" i="17" s="1"/>
  <c r="Y52" i="14"/>
  <c r="Z52" i="14" s="1"/>
  <c r="U96" i="17" s="1"/>
  <c r="AX77" i="13"/>
  <c r="AY77" i="13" s="1"/>
  <c r="AD76" i="13"/>
  <c r="AE76" i="13" s="1"/>
  <c r="W10" i="17" s="1"/>
  <c r="T10" i="17" s="1"/>
  <c r="BC82" i="13"/>
  <c r="BD82" i="13" s="1"/>
  <c r="AD15" i="3" s="1"/>
  <c r="BH43" i="13"/>
  <c r="BI43" i="13" s="1"/>
  <c r="BH58" i="13"/>
  <c r="BI58" i="13" s="1"/>
  <c r="BC42" i="13"/>
  <c r="BD42" i="13" s="1"/>
  <c r="Z6" i="3" s="1"/>
  <c r="AD50" i="13"/>
  <c r="AE50" i="13" s="1"/>
  <c r="Y58" i="14"/>
  <c r="Z58" i="14" s="1"/>
  <c r="U102" i="17" s="1"/>
  <c r="T48" i="13"/>
  <c r="U48" i="13" s="1"/>
  <c r="T73" i="14"/>
  <c r="U73" i="14" s="1"/>
  <c r="S112" i="17" s="1"/>
  <c r="BH21" i="13"/>
  <c r="BI21" i="13" s="1"/>
  <c r="AJ14" i="13"/>
  <c r="AK14" i="13" s="1"/>
  <c r="BH27" i="13"/>
  <c r="BI27" i="13" s="1"/>
  <c r="AJ13" i="13"/>
  <c r="AK13" i="13" s="1"/>
  <c r="AS46" i="23"/>
  <c r="AT46" i="23" s="1"/>
  <c r="BH28" i="23"/>
  <c r="BI28" i="23" s="1"/>
  <c r="AD30" i="23"/>
  <c r="AE30" i="23" s="1"/>
  <c r="AJ19" i="13"/>
  <c r="AK19" i="13" s="1"/>
  <c r="T45" i="13"/>
  <c r="U45" i="13" s="1"/>
  <c r="AJ14" i="14"/>
  <c r="AK14" i="14" s="1"/>
  <c r="S90" i="17" s="1"/>
  <c r="AX56" i="13"/>
  <c r="AY56" i="13" s="1"/>
  <c r="X20" i="3" s="1"/>
  <c r="AD71" i="13"/>
  <c r="AE71" i="13" s="1"/>
  <c r="W5" i="17" s="1"/>
  <c r="BH11" i="14"/>
  <c r="BI11" i="14" s="1"/>
  <c r="BH21" i="14"/>
  <c r="BI21" i="14" s="1"/>
  <c r="BH23" i="14"/>
  <c r="BI23" i="14" s="1"/>
  <c r="BC57" i="14"/>
  <c r="BD57" i="14" s="1"/>
  <c r="AJ24" i="14"/>
  <c r="AK24" i="14" s="1"/>
  <c r="S99" i="17" s="1"/>
  <c r="AJ44" i="14"/>
  <c r="AK44" i="14" s="1"/>
  <c r="U64" i="17" s="1"/>
  <c r="V64" i="17" s="1"/>
  <c r="AJ53" i="14"/>
  <c r="AK53" i="14" s="1"/>
  <c r="U72" i="17" s="1"/>
  <c r="V72" i="17" s="1"/>
  <c r="T48" i="14"/>
  <c r="U48" i="14" s="1"/>
  <c r="I93" i="17" s="1"/>
  <c r="AJ51" i="14"/>
  <c r="AK51" i="14" s="1"/>
  <c r="U70" i="17" s="1"/>
  <c r="R70" i="17" s="1"/>
  <c r="AJ41" i="14"/>
  <c r="AK41" i="14" s="1"/>
  <c r="U61" i="17" s="1"/>
  <c r="V61" i="17" s="1"/>
  <c r="AJ46" i="14"/>
  <c r="AK46" i="14" s="1"/>
  <c r="U66" i="17" s="1"/>
  <c r="V66" i="17" s="1"/>
  <c r="BH48" i="14"/>
  <c r="BI48" i="14" s="1"/>
  <c r="AX88" i="13"/>
  <c r="AY88" i="13" s="1"/>
  <c r="AB21" i="3" s="1"/>
  <c r="AX74" i="13"/>
  <c r="AY74" i="13" s="1"/>
  <c r="BC83" i="13"/>
  <c r="BD83" i="13" s="1"/>
  <c r="AD16" i="3" s="1"/>
  <c r="AD73" i="13"/>
  <c r="AE73" i="13" s="1"/>
  <c r="W7" i="17" s="1"/>
  <c r="T7" i="17" s="1"/>
  <c r="AD58" i="13"/>
  <c r="AE58" i="13" s="1"/>
  <c r="T44" i="13"/>
  <c r="U44" i="13" s="1"/>
  <c r="BH55" i="13"/>
  <c r="BI55" i="13" s="1"/>
  <c r="AJ47" i="13"/>
  <c r="AK47" i="13" s="1"/>
  <c r="AJ55" i="13"/>
  <c r="AK55" i="13" s="1"/>
  <c r="AB12" i="3"/>
  <c r="T81" i="13"/>
  <c r="U81" i="13" s="1"/>
  <c r="AD40" i="13"/>
  <c r="AE40" i="13" s="1"/>
  <c r="Y45" i="14"/>
  <c r="Z45" i="14" s="1"/>
  <c r="U90" i="17" s="1"/>
  <c r="Y40" i="14"/>
  <c r="Z40" i="14" s="1"/>
  <c r="U85" i="17" s="1"/>
  <c r="T57" i="13"/>
  <c r="U57" i="13" s="1"/>
  <c r="T54" i="13"/>
  <c r="U54" i="13" s="1"/>
  <c r="BH26" i="13"/>
  <c r="BI26" i="13" s="1"/>
  <c r="AJ10" i="13"/>
  <c r="AK10" i="13" s="1"/>
  <c r="AJ22" i="13"/>
  <c r="AK22" i="13" s="1"/>
  <c r="AY50" i="13"/>
  <c r="AY81" i="14"/>
  <c r="K27" i="15"/>
  <c r="I58" i="11" s="1"/>
  <c r="K24" i="15"/>
  <c r="BI50" i="13"/>
  <c r="AT81" i="13"/>
  <c r="BI9" i="14"/>
  <c r="AJ15" i="14"/>
  <c r="AK15" i="14" s="1"/>
  <c r="S91" i="17" s="1"/>
  <c r="AJ12" i="14"/>
  <c r="AK12" i="14" s="1"/>
  <c r="S88" i="17" s="1"/>
  <c r="AJ25" i="14"/>
  <c r="AK25" i="14" s="1"/>
  <c r="S100" i="17" s="1"/>
  <c r="BC45" i="14"/>
  <c r="BD45" i="14" s="1"/>
  <c r="Z9" i="5" s="1"/>
  <c r="BC75" i="14"/>
  <c r="BD75" i="14" s="1"/>
  <c r="AD8" i="5" s="1"/>
  <c r="AJ48" i="14"/>
  <c r="AK48" i="14" s="1"/>
  <c r="U68" i="17" s="1"/>
  <c r="AT40" i="13"/>
  <c r="AD74" i="13"/>
  <c r="AE74" i="13" s="1"/>
  <c r="W8" i="17" s="1"/>
  <c r="AS74" i="14"/>
  <c r="AT74" i="14" s="1"/>
  <c r="AJ19" i="14"/>
  <c r="AK19" i="14" s="1"/>
  <c r="BC50" i="14"/>
  <c r="AD55" i="13"/>
  <c r="AE55" i="13" s="1"/>
  <c r="AS83" i="13"/>
  <c r="AT83" i="13" s="1"/>
  <c r="AD72" i="13"/>
  <c r="AE72" i="13" s="1"/>
  <c r="W6" i="17" s="1"/>
  <c r="Y56" i="14"/>
  <c r="Z56" i="14" s="1"/>
  <c r="U100" i="17" s="1"/>
  <c r="Y77" i="13"/>
  <c r="Z77" i="13" s="1"/>
  <c r="AJ11" i="14"/>
  <c r="AK11" i="14" s="1"/>
  <c r="S87" i="17" s="1"/>
  <c r="AX31" i="23"/>
  <c r="AY31" i="23" s="1"/>
  <c r="AS50" i="23"/>
  <c r="AT50" i="23" s="1"/>
  <c r="AD27" i="23"/>
  <c r="AE27" i="23" s="1"/>
  <c r="AD33" i="23"/>
  <c r="AE33" i="23" s="1"/>
  <c r="BC27" i="23"/>
  <c r="BD27" i="23" s="1"/>
  <c r="T33" i="23"/>
  <c r="U33" i="23" s="1"/>
  <c r="AS32" i="23"/>
  <c r="AT32" i="23" s="1"/>
  <c r="AS30" i="23"/>
  <c r="AT30" i="23" s="1"/>
  <c r="Y45" i="23"/>
  <c r="Z45" i="23" s="1"/>
  <c r="AX43" i="23"/>
  <c r="AY43" i="23" s="1"/>
  <c r="BI19" i="13"/>
  <c r="Y50" i="13"/>
  <c r="Z50" i="13" s="1"/>
  <c r="Y54" i="13"/>
  <c r="Z54" i="13" s="1"/>
  <c r="Y58" i="13"/>
  <c r="Z58" i="13" s="1"/>
  <c r="AX48" i="13"/>
  <c r="AY48" i="13" s="1"/>
  <c r="X12" i="3" s="1"/>
  <c r="Y51" i="13"/>
  <c r="Z51" i="13" s="1"/>
  <c r="Y42" i="13"/>
  <c r="Z42" i="13" s="1"/>
  <c r="AD89" i="14"/>
  <c r="AE89" i="14" s="1"/>
  <c r="U127" i="17" s="1"/>
  <c r="AD75" i="14"/>
  <c r="AE75" i="14" s="1"/>
  <c r="U114" i="17" s="1"/>
  <c r="AD84" i="14"/>
  <c r="AE84" i="14" s="1"/>
  <c r="U122" i="17" s="1"/>
  <c r="BH12" i="14"/>
  <c r="BI12" i="14" s="1"/>
  <c r="BH27" i="14"/>
  <c r="BI27" i="14" s="1"/>
  <c r="AD52" i="14"/>
  <c r="AE52" i="14" s="1"/>
  <c r="I72" i="17" s="1"/>
  <c r="AD46" i="14"/>
  <c r="AE46" i="14" s="1"/>
  <c r="I66" i="17" s="1"/>
  <c r="BC46" i="14"/>
  <c r="BD46" i="14" s="1"/>
  <c r="X10" i="3"/>
  <c r="Y86" i="14"/>
  <c r="Z86" i="14" s="1"/>
  <c r="G124" i="17" s="1"/>
  <c r="Y72" i="14"/>
  <c r="Z72" i="14" s="1"/>
  <c r="G111" i="17" s="1"/>
  <c r="Y89" i="14"/>
  <c r="Z89" i="14" s="1"/>
  <c r="G127" i="17" s="1"/>
  <c r="AX87" i="14"/>
  <c r="AY87" i="14" s="1"/>
  <c r="AB20" i="5" s="1"/>
  <c r="AX86" i="14"/>
  <c r="AY86" i="14" s="1"/>
  <c r="T56" i="14"/>
  <c r="U56" i="14" s="1"/>
  <c r="I100" i="17" s="1"/>
  <c r="T46" i="14"/>
  <c r="U46" i="14" s="1"/>
  <c r="I91" i="17" s="1"/>
  <c r="T52" i="14"/>
  <c r="U52" i="14" s="1"/>
  <c r="I96" i="17" s="1"/>
  <c r="BH43" i="14"/>
  <c r="BI43" i="14" s="1"/>
  <c r="AD79" i="13"/>
  <c r="AE79" i="13" s="1"/>
  <c r="W13" i="17" s="1"/>
  <c r="AX71" i="13"/>
  <c r="AD84" i="13"/>
  <c r="AE84" i="13" s="1"/>
  <c r="W17" i="17" s="1"/>
  <c r="BH24" i="14"/>
  <c r="BI24" i="14" s="1"/>
  <c r="AS54" i="14"/>
  <c r="AT54" i="14" s="1"/>
  <c r="Y87" i="13"/>
  <c r="Z87" i="13" s="1"/>
  <c r="AJ41" i="13"/>
  <c r="AK41" i="13" s="1"/>
  <c r="AJ57" i="13"/>
  <c r="AK57" i="13" s="1"/>
  <c r="AJ58" i="13"/>
  <c r="AK58" i="13" s="1"/>
  <c r="AJ52" i="13"/>
  <c r="AK52" i="13" s="1"/>
  <c r="AS74" i="13"/>
  <c r="AT74" i="13" s="1"/>
  <c r="T84" i="13"/>
  <c r="U84" i="13" s="1"/>
  <c r="BC87" i="14"/>
  <c r="BD87" i="14" s="1"/>
  <c r="AD20" i="5" s="1"/>
  <c r="AD56" i="13"/>
  <c r="AE56" i="13" s="1"/>
  <c r="BC43" i="13"/>
  <c r="BD43" i="13" s="1"/>
  <c r="Y75" i="13"/>
  <c r="Z75" i="13" s="1"/>
  <c r="AX46" i="14"/>
  <c r="AY46" i="14" s="1"/>
  <c r="Y71" i="13"/>
  <c r="Z71" i="13" s="1"/>
  <c r="AD78" i="14"/>
  <c r="AE78" i="14" s="1"/>
  <c r="U117" i="17" s="1"/>
  <c r="AB6" i="5"/>
  <c r="AB10" i="5"/>
  <c r="AS41" i="14"/>
  <c r="AT41" i="14" s="1"/>
  <c r="AS77" i="13"/>
  <c r="AT77" i="13" s="1"/>
  <c r="AD86" i="13"/>
  <c r="AE86" i="13" s="1"/>
  <c r="W19" i="17" s="1"/>
  <c r="Y81" i="13"/>
  <c r="Z81" i="13" s="1"/>
  <c r="AX81" i="13"/>
  <c r="AD81" i="14"/>
  <c r="AE81" i="14" s="1"/>
  <c r="BH14" i="23"/>
  <c r="BI14" i="23" s="1"/>
  <c r="BH13" i="23"/>
  <c r="BI13" i="23" s="1"/>
  <c r="AX32" i="23"/>
  <c r="AY32" i="23" s="1"/>
  <c r="T45" i="23"/>
  <c r="U45" i="23" s="1"/>
  <c r="AD43" i="23"/>
  <c r="AE43" i="23" s="1"/>
  <c r="I141" i="17" s="1"/>
  <c r="AD47" i="23"/>
  <c r="AE47" i="23" s="1"/>
  <c r="I145" i="17" s="1"/>
  <c r="BC33" i="23"/>
  <c r="BD33" i="23" s="1"/>
  <c r="BH30" i="23"/>
  <c r="BI30" i="23" s="1"/>
  <c r="AJ25" i="23"/>
  <c r="AK25" i="23" s="1"/>
  <c r="AJ8" i="23"/>
  <c r="AK8" i="23" s="1"/>
  <c r="AJ16" i="23"/>
  <c r="AK16" i="23" s="1"/>
  <c r="AJ9" i="23"/>
  <c r="AK9" i="23" s="1"/>
  <c r="Y25" i="23"/>
  <c r="Z25" i="23" s="1"/>
  <c r="AX28" i="23"/>
  <c r="AY28" i="23" s="1"/>
  <c r="Y33" i="23"/>
  <c r="Z33" i="23" s="1"/>
  <c r="Y26" i="23"/>
  <c r="Z26" i="23" s="1"/>
  <c r="AS47" i="23"/>
  <c r="AT47" i="23" s="1"/>
  <c r="AS49" i="23"/>
  <c r="AT49" i="23" s="1"/>
  <c r="T47" i="23"/>
  <c r="U47" i="23" s="1"/>
  <c r="AS45" i="23"/>
  <c r="AT45" i="23" s="1"/>
  <c r="T50" i="23"/>
  <c r="U50" i="23" s="1"/>
  <c r="T48" i="23"/>
  <c r="U48" i="23" s="1"/>
  <c r="AD46" i="23"/>
  <c r="AE46" i="23" s="1"/>
  <c r="I144" i="17" s="1"/>
  <c r="AD50" i="23"/>
  <c r="AE50" i="23" s="1"/>
  <c r="I148" i="17" s="1"/>
  <c r="BC46" i="23"/>
  <c r="BD46" i="23" s="1"/>
  <c r="BC43" i="23"/>
  <c r="BD43" i="23" s="1"/>
  <c r="BC45" i="23"/>
  <c r="BD45" i="23" s="1"/>
  <c r="AD25" i="23"/>
  <c r="AE25" i="23" s="1"/>
  <c r="BC30" i="23"/>
  <c r="BD30" i="23" s="1"/>
  <c r="AD32" i="23"/>
  <c r="AE32" i="23" s="1"/>
  <c r="BH32" i="23"/>
  <c r="BI32" i="23" s="1"/>
  <c r="AJ26" i="23"/>
  <c r="AK26" i="23" s="1"/>
  <c r="BH31" i="23"/>
  <c r="BI31" i="23" s="1"/>
  <c r="AJ33" i="23"/>
  <c r="AK33" i="23" s="1"/>
  <c r="AD28" i="23"/>
  <c r="AE28" i="23" s="1"/>
  <c r="T27" i="23"/>
  <c r="U27" i="23" s="1"/>
  <c r="T31" i="23"/>
  <c r="U31" i="23" s="1"/>
  <c r="AS33" i="23"/>
  <c r="AT33" i="23" s="1"/>
  <c r="AS27" i="23"/>
  <c r="AT27" i="23" s="1"/>
  <c r="Y48" i="23"/>
  <c r="Z48" i="23" s="1"/>
  <c r="Y44" i="23"/>
  <c r="Z44" i="23" s="1"/>
  <c r="Y50" i="23"/>
  <c r="Z50" i="23" s="1"/>
  <c r="J21" i="15"/>
  <c r="AX40" i="13"/>
  <c r="Y48" i="13"/>
  <c r="Z48" i="13" s="1"/>
  <c r="Y55" i="13"/>
  <c r="Z55" i="13" s="1"/>
  <c r="Y44" i="13"/>
  <c r="Z44" i="13" s="1"/>
  <c r="Y43" i="13"/>
  <c r="Z43" i="13" s="1"/>
  <c r="AX43" i="13"/>
  <c r="AY43" i="13" s="1"/>
  <c r="AX47" i="13"/>
  <c r="AY47" i="13" s="1"/>
  <c r="AD86" i="14"/>
  <c r="AE86" i="14" s="1"/>
  <c r="U124" i="17" s="1"/>
  <c r="BC86" i="14"/>
  <c r="BD86" i="14" s="1"/>
  <c r="AD19" i="5" s="1"/>
  <c r="BC74" i="14"/>
  <c r="BD74" i="14" s="1"/>
  <c r="AD7" i="5" s="1"/>
  <c r="BC85" i="14"/>
  <c r="BD85" i="14" s="1"/>
  <c r="AD18" i="5" s="1"/>
  <c r="BC79" i="14"/>
  <c r="BD79" i="14" s="1"/>
  <c r="AD12" i="5" s="1"/>
  <c r="AJ10" i="14"/>
  <c r="AK10" i="14" s="1"/>
  <c r="S86" i="17" s="1"/>
  <c r="BH15" i="14"/>
  <c r="BI15" i="14" s="1"/>
  <c r="BH26" i="14"/>
  <c r="BI26" i="14" s="1"/>
  <c r="BH10" i="14"/>
  <c r="BI10" i="14" s="1"/>
  <c r="AD56" i="14"/>
  <c r="AE56" i="14" s="1"/>
  <c r="I76" i="17" s="1"/>
  <c r="AD50" i="14"/>
  <c r="AE50" i="14" s="1"/>
  <c r="AD48" i="14"/>
  <c r="AE48" i="14" s="1"/>
  <c r="I68" i="17" s="1"/>
  <c r="BC44" i="14"/>
  <c r="BD44" i="14" s="1"/>
  <c r="BC43" i="14"/>
  <c r="BD43" i="14" s="1"/>
  <c r="Z18" i="5"/>
  <c r="AD44" i="14"/>
  <c r="AE44" i="14" s="1"/>
  <c r="I64" i="17" s="1"/>
  <c r="AJ47" i="14"/>
  <c r="AK47" i="14" s="1"/>
  <c r="U67" i="17" s="1"/>
  <c r="AJ43" i="14"/>
  <c r="AK43" i="14" s="1"/>
  <c r="U63" i="17" s="1"/>
  <c r="AJ21" i="14"/>
  <c r="AK21" i="14" s="1"/>
  <c r="S96" i="17" s="1"/>
  <c r="AJ45" i="14"/>
  <c r="AK45" i="14" s="1"/>
  <c r="U65" i="17" s="1"/>
  <c r="T55" i="14"/>
  <c r="U55" i="14" s="1"/>
  <c r="I99" i="17" s="1"/>
  <c r="T40" i="14"/>
  <c r="U40" i="14" s="1"/>
  <c r="AJ16" i="14"/>
  <c r="AK16" i="14" s="1"/>
  <c r="S92" i="17" s="1"/>
  <c r="Y73" i="14"/>
  <c r="Z73" i="14" s="1"/>
  <c r="G112" i="17" s="1"/>
  <c r="Y75" i="14"/>
  <c r="Z75" i="14" s="1"/>
  <c r="G114" i="17" s="1"/>
  <c r="Y76" i="14"/>
  <c r="Z76" i="14" s="1"/>
  <c r="G115" i="17" s="1"/>
  <c r="Y84" i="14"/>
  <c r="Z84" i="14" s="1"/>
  <c r="G122" i="17" s="1"/>
  <c r="AX88" i="14"/>
  <c r="AY88" i="14" s="1"/>
  <c r="AX84" i="14"/>
  <c r="AY84" i="14" s="1"/>
  <c r="AB17" i="5" s="1"/>
  <c r="AX83" i="14"/>
  <c r="AY83" i="14" s="1"/>
  <c r="T58" i="14"/>
  <c r="U58" i="14" s="1"/>
  <c r="I102" i="17" s="1"/>
  <c r="T45" i="14"/>
  <c r="U45" i="14" s="1"/>
  <c r="I90" i="17" s="1"/>
  <c r="T47" i="14"/>
  <c r="U47" i="14" s="1"/>
  <c r="I92" i="17" s="1"/>
  <c r="AS44" i="14"/>
  <c r="AT44" i="14" s="1"/>
  <c r="AS53" i="14"/>
  <c r="AT53" i="14" s="1"/>
  <c r="AS58" i="14"/>
  <c r="AT58" i="14" s="1"/>
  <c r="AS47" i="14"/>
  <c r="AT47" i="14" s="1"/>
  <c r="AD71" i="14"/>
  <c r="AE71" i="14" s="1"/>
  <c r="AJ52" i="14"/>
  <c r="AK52" i="14" s="1"/>
  <c r="U71" i="17" s="1"/>
  <c r="AJ58" i="14"/>
  <c r="AK58" i="14" s="1"/>
  <c r="U77" i="17" s="1"/>
  <c r="BH56" i="14"/>
  <c r="BI56" i="14" s="1"/>
  <c r="Z20" i="5" s="1"/>
  <c r="BH55" i="14"/>
  <c r="BI55" i="14" s="1"/>
  <c r="Z19" i="5" s="1"/>
  <c r="AX73" i="13"/>
  <c r="AY73" i="13" s="1"/>
  <c r="AX72" i="13"/>
  <c r="AY72" i="13" s="1"/>
  <c r="AX84" i="13"/>
  <c r="AY84" i="13" s="1"/>
  <c r="AB17" i="3" s="1"/>
  <c r="AX86" i="13"/>
  <c r="AY86" i="13" s="1"/>
  <c r="AD40" i="14"/>
  <c r="AE40" i="14" s="1"/>
  <c r="BC85" i="13"/>
  <c r="BD85" i="13" s="1"/>
  <c r="AD18" i="3" s="1"/>
  <c r="AD83" i="13"/>
  <c r="AE83" i="13" s="1"/>
  <c r="W16" i="17" s="1"/>
  <c r="AD85" i="13"/>
  <c r="AE85" i="13" s="1"/>
  <c r="W18" i="17" s="1"/>
  <c r="AD72" i="14"/>
  <c r="AE72" i="14" s="1"/>
  <c r="U111" i="17" s="1"/>
  <c r="AJ20" i="14"/>
  <c r="AK20" i="14" s="1"/>
  <c r="S95" i="17" s="1"/>
  <c r="AJ17" i="14"/>
  <c r="AK17" i="14" s="1"/>
  <c r="S93" i="17" s="1"/>
  <c r="AS75" i="13"/>
  <c r="AT75" i="13" s="1"/>
  <c r="BC78" i="14"/>
  <c r="BD78" i="14" s="1"/>
  <c r="AD11" i="5" s="1"/>
  <c r="AJ50" i="13"/>
  <c r="AK50" i="13" s="1"/>
  <c r="AJ46" i="13"/>
  <c r="AK46" i="13" s="1"/>
  <c r="BH41" i="13"/>
  <c r="BI41" i="13" s="1"/>
  <c r="AJ53" i="13"/>
  <c r="AK53" i="13" s="1"/>
  <c r="BH51" i="13"/>
  <c r="BI51" i="13" s="1"/>
  <c r="AJ51" i="13"/>
  <c r="AK51" i="13" s="1"/>
  <c r="AS76" i="13"/>
  <c r="AT76" i="13" s="1"/>
  <c r="AB9" i="3" s="1"/>
  <c r="T72" i="13"/>
  <c r="U72" i="13" s="1"/>
  <c r="T89" i="13"/>
  <c r="U89" i="13" s="1"/>
  <c r="T71" i="13"/>
  <c r="U71" i="13" s="1"/>
  <c r="T77" i="13"/>
  <c r="U77" i="13" s="1"/>
  <c r="T51" i="14"/>
  <c r="U51" i="14" s="1"/>
  <c r="I95" i="17" s="1"/>
  <c r="BC56" i="13"/>
  <c r="BD56" i="13" s="1"/>
  <c r="Z20" i="3" s="1"/>
  <c r="BC51" i="13"/>
  <c r="BD51" i="13" s="1"/>
  <c r="AD46" i="13"/>
  <c r="AE46" i="13" s="1"/>
  <c r="BC44" i="13"/>
  <c r="BD44" i="13" s="1"/>
  <c r="Z8" i="3" s="1"/>
  <c r="AD51" i="13"/>
  <c r="AE51" i="13" s="1"/>
  <c r="Y83" i="13"/>
  <c r="Z83" i="13" s="1"/>
  <c r="AX43" i="14"/>
  <c r="AY43" i="14" s="1"/>
  <c r="AX54" i="14"/>
  <c r="AY54" i="14" s="1"/>
  <c r="AX53" i="14"/>
  <c r="AY53" i="14" s="1"/>
  <c r="AX57" i="14"/>
  <c r="AY57" i="14" s="1"/>
  <c r="AS50" i="13"/>
  <c r="X8" i="3"/>
  <c r="AS47" i="13"/>
  <c r="AT47" i="13" s="1"/>
  <c r="X11" i="3" s="1"/>
  <c r="AS45" i="13"/>
  <c r="AT45" i="13" s="1"/>
  <c r="X9" i="3" s="1"/>
  <c r="T72" i="14"/>
  <c r="U72" i="14" s="1"/>
  <c r="S111" i="17" s="1"/>
  <c r="T88" i="14"/>
  <c r="U88" i="14" s="1"/>
  <c r="S126" i="17" s="1"/>
  <c r="T76" i="14"/>
  <c r="U76" i="14" s="1"/>
  <c r="S115" i="17" s="1"/>
  <c r="AS85" i="14"/>
  <c r="AT85" i="14" s="1"/>
  <c r="AB18" i="5" s="1"/>
  <c r="AS86" i="14"/>
  <c r="AT86" i="14" s="1"/>
  <c r="AS79" i="14"/>
  <c r="AT79" i="14" s="1"/>
  <c r="BC81" i="14"/>
  <c r="AJ23" i="14"/>
  <c r="AK23" i="14" s="1"/>
  <c r="S98" i="17" s="1"/>
  <c r="AD85" i="14"/>
  <c r="AE85" i="14" s="1"/>
  <c r="U123" i="17" s="1"/>
  <c r="AJ17" i="13"/>
  <c r="AK17" i="13" s="1"/>
  <c r="T51" i="13"/>
  <c r="U51" i="13" s="1"/>
  <c r="Y78" i="13"/>
  <c r="Z78" i="13" s="1"/>
  <c r="AJ54" i="14"/>
  <c r="AK54" i="14" s="1"/>
  <c r="U73" i="17" s="1"/>
  <c r="BC76" i="13"/>
  <c r="BD76" i="13" s="1"/>
  <c r="AD9" i="3" s="1"/>
  <c r="Y32" i="23"/>
  <c r="Z32" i="23" s="1"/>
  <c r="AS48" i="23"/>
  <c r="AT48" i="23" s="1"/>
  <c r="T44" i="23"/>
  <c r="U44" i="23" s="1"/>
  <c r="AJ29" i="23"/>
  <c r="AK29" i="23" s="1"/>
  <c r="BC42" i="23"/>
  <c r="AD26" i="23"/>
  <c r="AE26" i="23" s="1"/>
  <c r="BC31" i="23"/>
  <c r="BD31" i="23" s="1"/>
  <c r="AJ32" i="23"/>
  <c r="AK32" i="23" s="1"/>
  <c r="BH26" i="23"/>
  <c r="BI26" i="23" s="1"/>
  <c r="O21" i="15"/>
  <c r="P21" i="15"/>
  <c r="AT71" i="13"/>
  <c r="AX57" i="13"/>
  <c r="AY57" i="13" s="1"/>
  <c r="Y46" i="13"/>
  <c r="Z46" i="13" s="1"/>
  <c r="Y41" i="13"/>
  <c r="Z41" i="13" s="1"/>
  <c r="Y45" i="13"/>
  <c r="Z45" i="13" s="1"/>
  <c r="BC82" i="14"/>
  <c r="BD82" i="14" s="1"/>
  <c r="AD15" i="5" s="1"/>
  <c r="AJ22" i="14"/>
  <c r="AK22" i="14" s="1"/>
  <c r="S97" i="17" s="1"/>
  <c r="AD57" i="14"/>
  <c r="AE57" i="14" s="1"/>
  <c r="I77" i="17" s="1"/>
  <c r="AD55" i="14"/>
  <c r="AE55" i="14" s="1"/>
  <c r="I75" i="17" s="1"/>
  <c r="AD51" i="14"/>
  <c r="AE51" i="14" s="1"/>
  <c r="I71" i="17" s="1"/>
  <c r="J61" i="17"/>
  <c r="F61" i="17"/>
  <c r="AD58" i="14"/>
  <c r="AE58" i="14" s="1"/>
  <c r="X22" i="17"/>
  <c r="Y82" i="14"/>
  <c r="Z82" i="14" s="1"/>
  <c r="G120" i="17" s="1"/>
  <c r="Y81" i="14"/>
  <c r="Z81" i="14" s="1"/>
  <c r="AX74" i="14"/>
  <c r="AY74" i="14" s="1"/>
  <c r="F117" i="17"/>
  <c r="J117" i="17"/>
  <c r="AS52" i="14"/>
  <c r="AT52" i="14" s="1"/>
  <c r="X16" i="5" s="1"/>
  <c r="T54" i="14"/>
  <c r="U54" i="14" s="1"/>
  <c r="I98" i="17" s="1"/>
  <c r="BH41" i="14"/>
  <c r="BI41" i="14" s="1"/>
  <c r="AJ9" i="14"/>
  <c r="AK9" i="14" s="1"/>
  <c r="AD81" i="13"/>
  <c r="AE81" i="13" s="1"/>
  <c r="BD71" i="13"/>
  <c r="AJ26" i="14"/>
  <c r="AK26" i="14" s="1"/>
  <c r="S101" i="17" s="1"/>
  <c r="Y89" i="13"/>
  <c r="Z89" i="13" s="1"/>
  <c r="T86" i="13"/>
  <c r="U86" i="13" s="1"/>
  <c r="T82" i="13"/>
  <c r="U82" i="13" s="1"/>
  <c r="T79" i="13"/>
  <c r="U79" i="13" s="1"/>
  <c r="Y88" i="14"/>
  <c r="Z88" i="14" s="1"/>
  <c r="G126" i="17" s="1"/>
  <c r="AX40" i="14"/>
  <c r="AS57" i="13"/>
  <c r="AT57" i="13" s="1"/>
  <c r="BC74" i="13"/>
  <c r="BD74" i="13" s="1"/>
  <c r="AD7" i="3" s="1"/>
  <c r="Y72" i="13"/>
  <c r="Z72" i="13" s="1"/>
  <c r="Y87" i="14"/>
  <c r="Z87" i="14" s="1"/>
  <c r="G125" i="17" s="1"/>
  <c r="BH50" i="14"/>
  <c r="Y47" i="14"/>
  <c r="Z47" i="14" s="1"/>
  <c r="U92" i="17" s="1"/>
  <c r="Y85" i="13"/>
  <c r="Z85" i="13" s="1"/>
  <c r="T58" i="13"/>
  <c r="U58" i="13" s="1"/>
  <c r="I5" i="17" l="1"/>
  <c r="U141" i="17"/>
  <c r="Z16" i="5"/>
  <c r="AB22" i="3"/>
  <c r="Z15" i="5"/>
  <c r="I20" i="17"/>
  <c r="Q24" i="15"/>
  <c r="X15" i="5"/>
  <c r="X7" i="5"/>
  <c r="AB16" i="3"/>
  <c r="V112" i="17"/>
  <c r="X19" i="5"/>
  <c r="T20" i="17"/>
  <c r="Z19" i="3"/>
  <c r="I17" i="17"/>
  <c r="I19" i="17"/>
  <c r="V120" i="17"/>
  <c r="F73" i="17"/>
  <c r="U145" i="17"/>
  <c r="X15" i="3"/>
  <c r="AB9" i="5"/>
  <c r="I38" i="17"/>
  <c r="V124" i="17"/>
  <c r="I7" i="17"/>
  <c r="F7" i="17" s="1"/>
  <c r="Z17" i="5"/>
  <c r="U144" i="17"/>
  <c r="W143" i="17"/>
  <c r="I164" i="17"/>
  <c r="F164" i="17" s="1"/>
  <c r="X15" i="17"/>
  <c r="X5" i="5"/>
  <c r="R88" i="17"/>
  <c r="I11" i="17"/>
  <c r="L24" i="15"/>
  <c r="I34" i="17"/>
  <c r="Z11" i="3"/>
  <c r="R101" i="17"/>
  <c r="R62" i="17"/>
  <c r="X10" i="17"/>
  <c r="I22" i="17"/>
  <c r="I43" i="17"/>
  <c r="I9" i="17"/>
  <c r="AB10" i="3"/>
  <c r="R112" i="17"/>
  <c r="X7" i="3"/>
  <c r="F62" i="17"/>
  <c r="AB19" i="3"/>
  <c r="AB16" i="5"/>
  <c r="R86" i="17"/>
  <c r="I8" i="17"/>
  <c r="X12" i="17"/>
  <c r="J118" i="17"/>
  <c r="V113" i="17"/>
  <c r="I160" i="17"/>
  <c r="F160" i="17" s="1"/>
  <c r="X5" i="3"/>
  <c r="I12" i="17"/>
  <c r="AB6" i="3"/>
  <c r="U140" i="17"/>
  <c r="X8" i="5"/>
  <c r="Z7" i="5"/>
  <c r="G18" i="17"/>
  <c r="I6" i="17"/>
  <c r="R74" i="17"/>
  <c r="I15" i="17"/>
  <c r="Z8" i="5"/>
  <c r="G20" i="17"/>
  <c r="V127" i="17"/>
  <c r="X17" i="3"/>
  <c r="V92" i="17"/>
  <c r="R115" i="17"/>
  <c r="X21" i="5"/>
  <c r="R93" i="17"/>
  <c r="X11" i="5"/>
  <c r="X10" i="5"/>
  <c r="R75" i="17"/>
  <c r="V121" i="17"/>
  <c r="V87" i="17"/>
  <c r="R89" i="17"/>
  <c r="X22" i="5"/>
  <c r="I41" i="17"/>
  <c r="I35" i="17"/>
  <c r="AB11" i="3"/>
  <c r="BH18" i="13"/>
  <c r="BH29" i="13" s="1"/>
  <c r="I46" i="17"/>
  <c r="I47" i="17"/>
  <c r="R90" i="17"/>
  <c r="V118" i="17"/>
  <c r="I33" i="17"/>
  <c r="G10" i="17"/>
  <c r="AS34" i="23"/>
  <c r="I30" i="17"/>
  <c r="R113" i="17"/>
  <c r="R120" i="17"/>
  <c r="I44" i="17"/>
  <c r="AB19" i="5"/>
  <c r="V70" i="17"/>
  <c r="Z21" i="5"/>
  <c r="W145" i="17"/>
  <c r="I13" i="17"/>
  <c r="R64" i="17"/>
  <c r="U148" i="17"/>
  <c r="I159" i="17"/>
  <c r="F159" i="17" s="1"/>
  <c r="X9" i="17"/>
  <c r="F65" i="17"/>
  <c r="J67" i="17"/>
  <c r="AB20" i="3"/>
  <c r="W146" i="17"/>
  <c r="AB8" i="3"/>
  <c r="G17" i="17"/>
  <c r="X11" i="17"/>
  <c r="I18" i="17"/>
  <c r="V100" i="17"/>
  <c r="R61" i="17"/>
  <c r="F116" i="17"/>
  <c r="R72" i="17"/>
  <c r="I161" i="17"/>
  <c r="F161" i="17" s="1"/>
  <c r="AS90" i="14"/>
  <c r="R125" i="17"/>
  <c r="V123" i="17"/>
  <c r="AT25" i="23"/>
  <c r="AT34" i="23" s="1"/>
  <c r="X21" i="3"/>
  <c r="W144" i="17"/>
  <c r="G16" i="17"/>
  <c r="V117" i="17"/>
  <c r="I45" i="17"/>
  <c r="AB7" i="3"/>
  <c r="I14" i="17"/>
  <c r="V102" i="17"/>
  <c r="Z9" i="3"/>
  <c r="BI9" i="13"/>
  <c r="BI18" i="13" s="1"/>
  <c r="BI29" i="13" s="1"/>
  <c r="I163" i="17"/>
  <c r="J163" i="17" s="1"/>
  <c r="G22" i="17"/>
  <c r="Z5" i="5"/>
  <c r="J113" i="17"/>
  <c r="R126" i="17"/>
  <c r="R95" i="17"/>
  <c r="AB5" i="3"/>
  <c r="AB21" i="5"/>
  <c r="I158" i="17"/>
  <c r="J158" i="17" s="1"/>
  <c r="V114" i="17"/>
  <c r="R87" i="17"/>
  <c r="F123" i="17"/>
  <c r="F121" i="17"/>
  <c r="J74" i="17"/>
  <c r="AB12" i="5"/>
  <c r="U147" i="17"/>
  <c r="X22" i="3"/>
  <c r="G13" i="17"/>
  <c r="V76" i="17"/>
  <c r="G12" i="17"/>
  <c r="R98" i="17"/>
  <c r="V116" i="17"/>
  <c r="V125" i="17"/>
  <c r="Z18" i="3"/>
  <c r="I162" i="17"/>
  <c r="F162" i="17" s="1"/>
  <c r="R97" i="17"/>
  <c r="U80" i="14"/>
  <c r="U91" i="14" s="1"/>
  <c r="AK18" i="13"/>
  <c r="AK29" i="13" s="1"/>
  <c r="I40" i="17"/>
  <c r="I39" i="17"/>
  <c r="V89" i="17"/>
  <c r="V90" i="17"/>
  <c r="G8" i="17"/>
  <c r="G9" i="17"/>
  <c r="T21" i="17"/>
  <c r="W142" i="17"/>
  <c r="R91" i="17"/>
  <c r="U59" i="13"/>
  <c r="AB11" i="5"/>
  <c r="AB18" i="3"/>
  <c r="Z59" i="14"/>
  <c r="I42" i="17"/>
  <c r="W141" i="17"/>
  <c r="V122" i="17"/>
  <c r="R116" i="17"/>
  <c r="R66" i="17"/>
  <c r="R99" i="17"/>
  <c r="U49" i="13"/>
  <c r="U60" i="13" s="1"/>
  <c r="V96" i="17"/>
  <c r="X19" i="3"/>
  <c r="AX34" i="23"/>
  <c r="J63" i="17"/>
  <c r="Z49" i="13"/>
  <c r="Z60" i="13" s="1"/>
  <c r="G6" i="17"/>
  <c r="AE80" i="13"/>
  <c r="AE91" i="13" s="1"/>
  <c r="I10" i="17"/>
  <c r="AY34" i="23"/>
  <c r="BI17" i="23"/>
  <c r="Z5" i="3"/>
  <c r="R96" i="17"/>
  <c r="AY51" i="23"/>
  <c r="Z7" i="3"/>
  <c r="X7" i="17"/>
  <c r="BI28" i="13"/>
  <c r="R118" i="17"/>
  <c r="N27" i="15"/>
  <c r="L58" i="11" s="1"/>
  <c r="N24" i="15"/>
  <c r="G19" i="17"/>
  <c r="I16" i="17"/>
  <c r="U51" i="23"/>
  <c r="BC49" i="13"/>
  <c r="BC60" i="13" s="1"/>
  <c r="V99" i="17"/>
  <c r="BH17" i="23"/>
  <c r="V95" i="17"/>
  <c r="AX51" i="23"/>
  <c r="Z10" i="5"/>
  <c r="BH28" i="13"/>
  <c r="I21" i="17"/>
  <c r="Z22" i="3"/>
  <c r="G21" i="17"/>
  <c r="V86" i="17"/>
  <c r="AX59" i="14"/>
  <c r="AK28" i="13"/>
  <c r="Z21" i="3"/>
  <c r="Z12" i="5"/>
  <c r="U90" i="14"/>
  <c r="V126" i="17"/>
  <c r="R111" i="17"/>
  <c r="I36" i="17"/>
  <c r="R122" i="17"/>
  <c r="AK49" i="13"/>
  <c r="AK60" i="13" s="1"/>
  <c r="R102" i="17"/>
  <c r="U90" i="13"/>
  <c r="AS59" i="14"/>
  <c r="AK59" i="14"/>
  <c r="Z15" i="3"/>
  <c r="U80" i="13"/>
  <c r="U91" i="13" s="1"/>
  <c r="I37" i="17"/>
  <c r="J164" i="17"/>
  <c r="T16" i="17"/>
  <c r="X16" i="17"/>
  <c r="AE80" i="14"/>
  <c r="AE91" i="14" s="1"/>
  <c r="U110" i="17"/>
  <c r="V110" i="17" s="1"/>
  <c r="J115" i="17"/>
  <c r="F115" i="17"/>
  <c r="U49" i="14"/>
  <c r="U60" i="14" s="1"/>
  <c r="I85" i="17"/>
  <c r="R63" i="17"/>
  <c r="V63" i="17"/>
  <c r="J64" i="17"/>
  <c r="F64" i="17"/>
  <c r="F68" i="17"/>
  <c r="J68" i="17"/>
  <c r="J27" i="15"/>
  <c r="H58" i="11" s="1"/>
  <c r="J24" i="15"/>
  <c r="U142" i="17"/>
  <c r="AK34" i="23"/>
  <c r="BH34" i="23"/>
  <c r="AE51" i="23"/>
  <c r="X19" i="17"/>
  <c r="T19" i="17"/>
  <c r="Z80" i="13"/>
  <c r="Z91" i="13" s="1"/>
  <c r="G5" i="17"/>
  <c r="F5" i="17" s="1"/>
  <c r="AX80" i="13"/>
  <c r="AX91" i="13" s="1"/>
  <c r="AY71" i="13"/>
  <c r="AY80" i="13" s="1"/>
  <c r="AY91" i="13" s="1"/>
  <c r="F66" i="17"/>
  <c r="J66" i="17"/>
  <c r="G11" i="17"/>
  <c r="AB7" i="5"/>
  <c r="R117" i="17"/>
  <c r="T8" i="17"/>
  <c r="X8" i="17"/>
  <c r="BH49" i="13"/>
  <c r="BH60" i="13" s="1"/>
  <c r="U59" i="14"/>
  <c r="BD49" i="14"/>
  <c r="BD60" i="14" s="1"/>
  <c r="Z4" i="5"/>
  <c r="BI28" i="14"/>
  <c r="V93" i="17"/>
  <c r="V91" i="17"/>
  <c r="AT90" i="13"/>
  <c r="G15" i="17"/>
  <c r="AY59" i="13"/>
  <c r="U34" i="23"/>
  <c r="I31" i="17"/>
  <c r="Z49" i="14"/>
  <c r="Z60" i="14" s="1"/>
  <c r="BD80" i="13"/>
  <c r="BD91" i="13" s="1"/>
  <c r="AD4" i="3"/>
  <c r="AD13" i="3" s="1"/>
  <c r="AD24" i="3" s="1"/>
  <c r="BH59" i="14"/>
  <c r="BI50" i="14"/>
  <c r="BI59" i="14" s="1"/>
  <c r="BC80" i="13"/>
  <c r="BC91" i="13" s="1"/>
  <c r="BD34" i="23"/>
  <c r="V73" i="17"/>
  <c r="R73" i="17"/>
  <c r="J114" i="17"/>
  <c r="F114" i="17"/>
  <c r="I69" i="17"/>
  <c r="AE59" i="14"/>
  <c r="I70" i="17"/>
  <c r="V97" i="17"/>
  <c r="W147" i="17"/>
  <c r="AE90" i="14"/>
  <c r="U119" i="17"/>
  <c r="V119" i="17" s="1"/>
  <c r="AE59" i="13"/>
  <c r="T17" i="17"/>
  <c r="X17" i="17"/>
  <c r="X13" i="17"/>
  <c r="T13" i="17"/>
  <c r="BI49" i="14"/>
  <c r="BI60" i="14" s="1"/>
  <c r="F127" i="17"/>
  <c r="J127" i="17"/>
  <c r="R124" i="17"/>
  <c r="F72" i="17"/>
  <c r="J72" i="17"/>
  <c r="Z59" i="13"/>
  <c r="W148" i="17"/>
  <c r="AT51" i="23"/>
  <c r="BC59" i="14"/>
  <c r="BD50" i="14"/>
  <c r="R114" i="17"/>
  <c r="V98" i="17"/>
  <c r="AT80" i="14"/>
  <c r="AT91" i="14" s="1"/>
  <c r="AB4" i="5"/>
  <c r="BC49" i="14"/>
  <c r="BC60" i="14" s="1"/>
  <c r="BH28" i="14"/>
  <c r="V115" i="17"/>
  <c r="AS90" i="13"/>
  <c r="AY90" i="14"/>
  <c r="AK49" i="14"/>
  <c r="AK60" i="14" s="1"/>
  <c r="F120" i="17"/>
  <c r="J120" i="17"/>
  <c r="J75" i="17"/>
  <c r="F75" i="17"/>
  <c r="O27" i="15"/>
  <c r="M58" i="11" s="1"/>
  <c r="O24" i="15"/>
  <c r="BC90" i="14"/>
  <c r="BD81" i="14"/>
  <c r="J126" i="17"/>
  <c r="F126" i="17"/>
  <c r="AK18" i="14"/>
  <c r="AK29" i="14" s="1"/>
  <c r="S85" i="17"/>
  <c r="R85" i="17" s="1"/>
  <c r="J77" i="17"/>
  <c r="F77" i="17"/>
  <c r="R69" i="17"/>
  <c r="V69" i="17"/>
  <c r="AT80" i="13"/>
  <c r="AT91" i="13" s="1"/>
  <c r="BC51" i="23"/>
  <c r="BD42" i="23"/>
  <c r="BD51" i="23" s="1"/>
  <c r="AB14" i="5"/>
  <c r="AT90" i="14"/>
  <c r="AX49" i="14"/>
  <c r="AX60" i="14" s="1"/>
  <c r="AY40" i="14"/>
  <c r="AY49" i="14" s="1"/>
  <c r="AY60" i="14" s="1"/>
  <c r="AY59" i="14"/>
  <c r="AE90" i="13"/>
  <c r="W14" i="17"/>
  <c r="AT59" i="14"/>
  <c r="X14" i="5"/>
  <c r="AS80" i="13"/>
  <c r="AS91" i="13" s="1"/>
  <c r="BC34" i="23"/>
  <c r="AK59" i="13"/>
  <c r="V111" i="17"/>
  <c r="AE49" i="14"/>
  <c r="AE60" i="14" s="1"/>
  <c r="I60" i="17"/>
  <c r="R77" i="17"/>
  <c r="V77" i="17"/>
  <c r="F112" i="17"/>
  <c r="J112" i="17"/>
  <c r="V65" i="17"/>
  <c r="R65" i="17"/>
  <c r="F76" i="17"/>
  <c r="J76" i="17"/>
  <c r="J110" i="17"/>
  <c r="F110" i="17"/>
  <c r="AX49" i="13"/>
  <c r="AX60" i="13" s="1"/>
  <c r="AY40" i="13"/>
  <c r="AY49" i="13" s="1"/>
  <c r="AY60" i="13" s="1"/>
  <c r="U146" i="17"/>
  <c r="AK17" i="23"/>
  <c r="AX90" i="13"/>
  <c r="AY81" i="13"/>
  <c r="AY90" i="13" s="1"/>
  <c r="BH49" i="14"/>
  <c r="BH60" i="14" s="1"/>
  <c r="AT49" i="14"/>
  <c r="AT60" i="14" s="1"/>
  <c r="AY80" i="14"/>
  <c r="AY91" i="14" s="1"/>
  <c r="J111" i="17"/>
  <c r="F111" i="17"/>
  <c r="U143" i="17"/>
  <c r="I165" i="17"/>
  <c r="AS51" i="23"/>
  <c r="T6" i="17"/>
  <c r="X6" i="17"/>
  <c r="R127" i="17"/>
  <c r="AS49" i="13"/>
  <c r="AS60" i="13" s="1"/>
  <c r="R68" i="17"/>
  <c r="V68" i="17"/>
  <c r="R100" i="17"/>
  <c r="BD90" i="13"/>
  <c r="AD14" i="3"/>
  <c r="AD23" i="3" s="1"/>
  <c r="AS80" i="14"/>
  <c r="AS91" i="14" s="1"/>
  <c r="BI18" i="14"/>
  <c r="BI29" i="14" s="1"/>
  <c r="BD80" i="14"/>
  <c r="BD91" i="14" s="1"/>
  <c r="AD4" i="5"/>
  <c r="AD13" i="5" s="1"/>
  <c r="AD24" i="5" s="1"/>
  <c r="BI59" i="13"/>
  <c r="AX90" i="14"/>
  <c r="Z51" i="23"/>
  <c r="Z14" i="3"/>
  <c r="BD59" i="13"/>
  <c r="AE49" i="13"/>
  <c r="AE60" i="13" s="1"/>
  <c r="R60" i="17"/>
  <c r="V60" i="17"/>
  <c r="F125" i="17"/>
  <c r="J125" i="17"/>
  <c r="BD49" i="13"/>
  <c r="BD60" i="13" s="1"/>
  <c r="Z4" i="3"/>
  <c r="G119" i="17"/>
  <c r="Z90" i="14"/>
  <c r="F71" i="17"/>
  <c r="J71" i="17"/>
  <c r="T5" i="17"/>
  <c r="X5" i="17"/>
  <c r="P27" i="15"/>
  <c r="N58" i="11" s="1"/>
  <c r="P24" i="15"/>
  <c r="AS59" i="13"/>
  <c r="AT50" i="13"/>
  <c r="T18" i="17"/>
  <c r="X18" i="17"/>
  <c r="V71" i="17"/>
  <c r="R71" i="17"/>
  <c r="X17" i="5"/>
  <c r="F122" i="17"/>
  <c r="J122" i="17"/>
  <c r="R92" i="17"/>
  <c r="V67" i="17"/>
  <c r="R67" i="17"/>
  <c r="Z80" i="14"/>
  <c r="Z91" i="14" s="1"/>
  <c r="AE34" i="23"/>
  <c r="W140" i="17"/>
  <c r="Z34" i="23"/>
  <c r="BI34" i="23"/>
  <c r="Z90" i="13"/>
  <c r="G14" i="17"/>
  <c r="R123" i="17"/>
  <c r="X18" i="5"/>
  <c r="AS49" i="14"/>
  <c r="AS60" i="14" s="1"/>
  <c r="AX80" i="14"/>
  <c r="AX91" i="14" s="1"/>
  <c r="J124" i="17"/>
  <c r="F124" i="17"/>
  <c r="S94" i="17"/>
  <c r="R94" i="17" s="1"/>
  <c r="AK28" i="14"/>
  <c r="AT49" i="13"/>
  <c r="AT60" i="13" s="1"/>
  <c r="BI49" i="13"/>
  <c r="BI60" i="13" s="1"/>
  <c r="BC90" i="13"/>
  <c r="BH18" i="14"/>
  <c r="BH29" i="14" s="1"/>
  <c r="BC80" i="14"/>
  <c r="BC91" i="14" s="1"/>
  <c r="V88" i="17"/>
  <c r="V101" i="17"/>
  <c r="BH59" i="13"/>
  <c r="AX59" i="13"/>
  <c r="I157" i="17"/>
  <c r="BC59" i="13"/>
  <c r="J20" i="17" l="1"/>
  <c r="X141" i="17"/>
  <c r="J17" i="17"/>
  <c r="F19" i="17"/>
  <c r="T145" i="17"/>
  <c r="T143" i="17"/>
  <c r="J159" i="17"/>
  <c r="J7" i="17"/>
  <c r="U61" i="13"/>
  <c r="X144" i="17"/>
  <c r="F11" i="17"/>
  <c r="J10" i="17"/>
  <c r="J18" i="17"/>
  <c r="X140" i="17"/>
  <c r="Y140" i="17" s="1"/>
  <c r="J160" i="17"/>
  <c r="J22" i="17"/>
  <c r="F15" i="17"/>
  <c r="F22" i="17"/>
  <c r="X142" i="17"/>
  <c r="BH30" i="13"/>
  <c r="Z92" i="13"/>
  <c r="X145" i="17"/>
  <c r="J6" i="17"/>
  <c r="J9" i="17"/>
  <c r="F20" i="17"/>
  <c r="AY92" i="13"/>
  <c r="N6" i="3" s="1"/>
  <c r="F14" i="17"/>
  <c r="F12" i="17"/>
  <c r="AX92" i="13"/>
  <c r="F18" i="17"/>
  <c r="F10" i="17"/>
  <c r="J8" i="17"/>
  <c r="J13" i="17"/>
  <c r="J161" i="17"/>
  <c r="Z13" i="3"/>
  <c r="Z24" i="3" s="1"/>
  <c r="AS92" i="14"/>
  <c r="T148" i="17"/>
  <c r="X148" i="17"/>
  <c r="F17" i="17"/>
  <c r="F16" i="17"/>
  <c r="BH61" i="13"/>
  <c r="F163" i="17"/>
  <c r="T141" i="17"/>
  <c r="J162" i="17"/>
  <c r="F158" i="17"/>
  <c r="BC92" i="13"/>
  <c r="AK30" i="13"/>
  <c r="F13" i="17"/>
  <c r="AS61" i="14"/>
  <c r="X4" i="5"/>
  <c r="X13" i="5" s="1"/>
  <c r="X24" i="5" s="1"/>
  <c r="Z61" i="14"/>
  <c r="AB4" i="3"/>
  <c r="AB13" i="3" s="1"/>
  <c r="AB24" i="3" s="1"/>
  <c r="J12" i="17"/>
  <c r="U92" i="14"/>
  <c r="AK30" i="14"/>
  <c r="F9" i="17"/>
  <c r="T144" i="17"/>
  <c r="AB23" i="5"/>
  <c r="F6" i="17"/>
  <c r="E6" i="17" s="1"/>
  <c r="X147" i="17"/>
  <c r="J19" i="17"/>
  <c r="AS61" i="13"/>
  <c r="Z61" i="13"/>
  <c r="J15" i="17"/>
  <c r="F8" i="17"/>
  <c r="X4" i="3"/>
  <c r="X13" i="3" s="1"/>
  <c r="X24" i="3" s="1"/>
  <c r="R110" i="17"/>
  <c r="Q111" i="17" s="1"/>
  <c r="R119" i="17"/>
  <c r="Z23" i="3"/>
  <c r="AK61" i="13"/>
  <c r="J16" i="17"/>
  <c r="T142" i="17"/>
  <c r="BI30" i="13"/>
  <c r="H6" i="3" s="1"/>
  <c r="J5" i="17"/>
  <c r="AK61" i="14"/>
  <c r="BD92" i="13"/>
  <c r="O6" i="3" s="1"/>
  <c r="AT92" i="14"/>
  <c r="M6" i="5" s="1"/>
  <c r="L6" i="11" s="1"/>
  <c r="Z13" i="5"/>
  <c r="Z24" i="5" s="1"/>
  <c r="AX61" i="14"/>
  <c r="J21" i="17"/>
  <c r="AB13" i="5"/>
  <c r="AB24" i="5" s="1"/>
  <c r="V85" i="17"/>
  <c r="W88" i="17" s="1"/>
  <c r="AX61" i="13"/>
  <c r="AD25" i="3"/>
  <c r="AE92" i="13"/>
  <c r="AE92" i="14"/>
  <c r="U61" i="14"/>
  <c r="F21" i="17"/>
  <c r="BC61" i="13"/>
  <c r="AY61" i="14"/>
  <c r="J6" i="5" s="1"/>
  <c r="I6" i="11" s="1"/>
  <c r="J14" i="17"/>
  <c r="U92" i="13"/>
  <c r="Z92" i="14"/>
  <c r="T147" i="17"/>
  <c r="F157" i="17"/>
  <c r="J157" i="17"/>
  <c r="BD61" i="13"/>
  <c r="K6" i="3" s="1"/>
  <c r="BI61" i="13"/>
  <c r="L6" i="3" s="1"/>
  <c r="T14" i="17"/>
  <c r="S14" i="17" s="1"/>
  <c r="X14" i="17"/>
  <c r="Y16" i="17" s="1"/>
  <c r="AD14" i="5"/>
  <c r="AD23" i="5" s="1"/>
  <c r="AD25" i="5" s="1"/>
  <c r="BD90" i="14"/>
  <c r="BD92" i="14" s="1"/>
  <c r="O6" i="5" s="1"/>
  <c r="BH30" i="14"/>
  <c r="BC61" i="14"/>
  <c r="AE61" i="13"/>
  <c r="X143" i="17"/>
  <c r="J69" i="17"/>
  <c r="F69" i="17"/>
  <c r="BI61" i="14"/>
  <c r="L6" i="5" s="1"/>
  <c r="AT92" i="13"/>
  <c r="M6" i="3" s="1"/>
  <c r="J11" i="17"/>
  <c r="AT59" i="13"/>
  <c r="AT61" i="13" s="1"/>
  <c r="I6" i="3" s="1"/>
  <c r="X14" i="3"/>
  <c r="X23" i="3" s="1"/>
  <c r="Y9" i="17"/>
  <c r="Y10" i="17"/>
  <c r="Y11" i="17"/>
  <c r="Y8" i="17"/>
  <c r="Y7" i="17"/>
  <c r="Y5" i="17"/>
  <c r="Y6" i="17"/>
  <c r="Y12" i="17"/>
  <c r="Y13" i="17"/>
  <c r="W60" i="17"/>
  <c r="W61" i="17"/>
  <c r="W68" i="17"/>
  <c r="W63" i="17"/>
  <c r="W62" i="17"/>
  <c r="W65" i="17"/>
  <c r="W64" i="17"/>
  <c r="W75" i="17"/>
  <c r="W74" i="17"/>
  <c r="W73" i="17"/>
  <c r="W69" i="17"/>
  <c r="W76" i="17"/>
  <c r="W66" i="17"/>
  <c r="W67" i="17"/>
  <c r="W72" i="17"/>
  <c r="W70" i="17"/>
  <c r="W77" i="17"/>
  <c r="W71" i="17"/>
  <c r="E110" i="17"/>
  <c r="E115" i="17"/>
  <c r="E113" i="17"/>
  <c r="E117" i="17"/>
  <c r="E116" i="17"/>
  <c r="E112" i="17"/>
  <c r="E114" i="17"/>
  <c r="E111" i="17"/>
  <c r="E118" i="17"/>
  <c r="BC92" i="14"/>
  <c r="T140" i="17"/>
  <c r="BH61" i="14"/>
  <c r="AY61" i="13"/>
  <c r="J6" i="3" s="1"/>
  <c r="AB14" i="3"/>
  <c r="AB23" i="3" s="1"/>
  <c r="BI30" i="14"/>
  <c r="H6" i="5" s="1"/>
  <c r="W113" i="17"/>
  <c r="W114" i="17"/>
  <c r="W122" i="17"/>
  <c r="W112" i="17"/>
  <c r="W111" i="17"/>
  <c r="W118" i="17"/>
  <c r="W110" i="17"/>
  <c r="W115" i="17"/>
  <c r="W121" i="17"/>
  <c r="W117" i="17"/>
  <c r="W127" i="17"/>
  <c r="W116" i="17"/>
  <c r="W123" i="17"/>
  <c r="W124" i="17"/>
  <c r="W126" i="17"/>
  <c r="W125" i="17"/>
  <c r="W120" i="17"/>
  <c r="W119" i="17"/>
  <c r="S8" i="17"/>
  <c r="S13" i="17"/>
  <c r="S9" i="17"/>
  <c r="S11" i="17"/>
  <c r="S7" i="17"/>
  <c r="S12" i="17"/>
  <c r="S10" i="17"/>
  <c r="S6" i="17"/>
  <c r="S5" i="17"/>
  <c r="T146" i="17"/>
  <c r="X146" i="17"/>
  <c r="K118" i="17"/>
  <c r="K113" i="17"/>
  <c r="K112" i="17"/>
  <c r="K110" i="17"/>
  <c r="K115" i="17"/>
  <c r="K117" i="17"/>
  <c r="K116" i="17"/>
  <c r="K111" i="17"/>
  <c r="K114" i="17"/>
  <c r="J60" i="17"/>
  <c r="F60" i="17"/>
  <c r="X23" i="5"/>
  <c r="Q92" i="17"/>
  <c r="Q91" i="17"/>
  <c r="Q85" i="17"/>
  <c r="Q87" i="17"/>
  <c r="Q93" i="17"/>
  <c r="Q90" i="17"/>
  <c r="Q100" i="17"/>
  <c r="Q86" i="17"/>
  <c r="Q95" i="17"/>
  <c r="Q97" i="17"/>
  <c r="Q89" i="17"/>
  <c r="Q99" i="17"/>
  <c r="Q98" i="17"/>
  <c r="Q101" i="17"/>
  <c r="Q96" i="17"/>
  <c r="Q94" i="17"/>
  <c r="Q88" i="17"/>
  <c r="Q102" i="17"/>
  <c r="V94" i="17"/>
  <c r="AY92" i="14"/>
  <c r="N6" i="5" s="1"/>
  <c r="F70" i="17"/>
  <c r="J70" i="17"/>
  <c r="E5" i="17"/>
  <c r="Q63" i="17"/>
  <c r="Q61" i="17"/>
  <c r="Q60" i="17"/>
  <c r="Q67" i="17"/>
  <c r="Q70" i="17"/>
  <c r="Q68" i="17"/>
  <c r="Q73" i="17"/>
  <c r="Q64" i="17"/>
  <c r="Q75" i="17"/>
  <c r="Q71" i="17"/>
  <c r="Q69" i="17"/>
  <c r="Q77" i="17"/>
  <c r="Q66" i="17"/>
  <c r="Q74" i="17"/>
  <c r="Q76" i="17"/>
  <c r="Q65" i="17"/>
  <c r="Q62" i="17"/>
  <c r="Q72" i="17"/>
  <c r="J119" i="17"/>
  <c r="K123" i="17" s="1"/>
  <c r="F119" i="17"/>
  <c r="E126" i="17" s="1"/>
  <c r="AX92" i="14"/>
  <c r="F165" i="17"/>
  <c r="J165" i="17"/>
  <c r="AT61" i="14"/>
  <c r="I6" i="5" s="1"/>
  <c r="AS92" i="13"/>
  <c r="BD59" i="14"/>
  <c r="BD61" i="14" s="1"/>
  <c r="K6" i="5" s="1"/>
  <c r="Z14" i="5"/>
  <c r="Z23" i="5" s="1"/>
  <c r="AE61" i="14"/>
  <c r="M5" i="11" l="1"/>
  <c r="G5" i="11"/>
  <c r="N15" i="11"/>
  <c r="N5" i="11"/>
  <c r="S17" i="17"/>
  <c r="L116" i="17"/>
  <c r="Y142" i="17"/>
  <c r="Y141" i="17"/>
  <c r="Y144" i="17"/>
  <c r="AB25" i="3"/>
  <c r="Z25" i="3"/>
  <c r="K6" i="17"/>
  <c r="L6" i="17" s="1"/>
  <c r="S22" i="17"/>
  <c r="E7" i="17"/>
  <c r="Q123" i="17"/>
  <c r="X123" i="17" s="1"/>
  <c r="Y123" i="17" s="1"/>
  <c r="U195" i="17" s="1"/>
  <c r="AB25" i="5"/>
  <c r="L16" i="11" s="1"/>
  <c r="R11" i="17"/>
  <c r="S20" i="17"/>
  <c r="S19" i="17"/>
  <c r="S21" i="17"/>
  <c r="S15" i="17"/>
  <c r="S16" i="17"/>
  <c r="R16" i="17" s="1"/>
  <c r="Q16" i="17" s="1"/>
  <c r="I181" i="17" s="1"/>
  <c r="Y147" i="17"/>
  <c r="S18" i="17"/>
  <c r="E14" i="17"/>
  <c r="W99" i="17"/>
  <c r="X99" i="17" s="1"/>
  <c r="Y99" i="17" s="1"/>
  <c r="V193" i="17" s="1"/>
  <c r="W93" i="17"/>
  <c r="P93" i="17" s="1"/>
  <c r="E15" i="17"/>
  <c r="K9" i="17"/>
  <c r="W86" i="17"/>
  <c r="X86" i="17" s="1"/>
  <c r="E16" i="17"/>
  <c r="E13" i="17"/>
  <c r="K8" i="17"/>
  <c r="W91" i="17"/>
  <c r="X91" i="17" s="1"/>
  <c r="E20" i="17"/>
  <c r="P74" i="17"/>
  <c r="O74" i="17" s="1"/>
  <c r="F191" i="17" s="1"/>
  <c r="E18" i="17"/>
  <c r="E10" i="17"/>
  <c r="E17" i="17"/>
  <c r="E8" i="17"/>
  <c r="L8" i="17" s="1"/>
  <c r="K7" i="17"/>
  <c r="K10" i="17"/>
  <c r="Q112" i="17"/>
  <c r="X112" i="17" s="1"/>
  <c r="Q116" i="17"/>
  <c r="X116" i="17" s="1"/>
  <c r="W85" i="17"/>
  <c r="P85" i="17" s="1"/>
  <c r="W89" i="17"/>
  <c r="P89" i="17" s="1"/>
  <c r="P60" i="17"/>
  <c r="E12" i="17"/>
  <c r="Q110" i="17"/>
  <c r="P110" i="17" s="1"/>
  <c r="E11" i="17"/>
  <c r="E19" i="17"/>
  <c r="E9" i="17"/>
  <c r="X25" i="5"/>
  <c r="H16" i="11" s="1"/>
  <c r="L110" i="17"/>
  <c r="Y148" i="17"/>
  <c r="R5" i="17"/>
  <c r="K5" i="17"/>
  <c r="L5" i="17" s="1"/>
  <c r="Q118" i="17"/>
  <c r="X118" i="17" s="1"/>
  <c r="Q115" i="17"/>
  <c r="P115" i="17" s="1"/>
  <c r="W92" i="17"/>
  <c r="X92" i="17" s="1"/>
  <c r="W87" i="17"/>
  <c r="X87" i="17" s="1"/>
  <c r="E21" i="17"/>
  <c r="Q119" i="17"/>
  <c r="P119" i="17" s="1"/>
  <c r="O119" i="17" s="1"/>
  <c r="K195" i="17" s="1"/>
  <c r="L112" i="17"/>
  <c r="Q122" i="17"/>
  <c r="X122" i="17" s="1"/>
  <c r="Y122" i="17" s="1"/>
  <c r="T195" i="17" s="1"/>
  <c r="E22" i="17"/>
  <c r="Y21" i="17"/>
  <c r="Q127" i="17"/>
  <c r="X127" i="17" s="1"/>
  <c r="Y127" i="17" s="1"/>
  <c r="Q117" i="17"/>
  <c r="X117" i="17" s="1"/>
  <c r="Q126" i="17"/>
  <c r="P126" i="17" s="1"/>
  <c r="O126" i="17" s="1"/>
  <c r="D195" i="17" s="1"/>
  <c r="Q114" i="17"/>
  <c r="X114" i="17" s="1"/>
  <c r="Q113" i="17"/>
  <c r="P113" i="17" s="1"/>
  <c r="Y146" i="17"/>
  <c r="Y145" i="17"/>
  <c r="X25" i="3"/>
  <c r="Q121" i="17"/>
  <c r="X121" i="17" s="1"/>
  <c r="Y121" i="17" s="1"/>
  <c r="S195" i="17" s="1"/>
  <c r="P62" i="17"/>
  <c r="P66" i="17"/>
  <c r="Y143" i="17"/>
  <c r="P65" i="17"/>
  <c r="P77" i="17"/>
  <c r="O77" i="17" s="1"/>
  <c r="P67" i="17"/>
  <c r="L118" i="17"/>
  <c r="R6" i="17"/>
  <c r="R7" i="17"/>
  <c r="Y17" i="17"/>
  <c r="K16" i="17"/>
  <c r="Q124" i="17"/>
  <c r="P124" i="17" s="1"/>
  <c r="O124" i="17" s="1"/>
  <c r="F195" i="17" s="1"/>
  <c r="Q125" i="17"/>
  <c r="P125" i="17" s="1"/>
  <c r="O125" i="17" s="1"/>
  <c r="E195" i="17" s="1"/>
  <c r="Q120" i="17"/>
  <c r="X120" i="17" s="1"/>
  <c r="Y120" i="17" s="1"/>
  <c r="R195" i="17" s="1"/>
  <c r="W90" i="17"/>
  <c r="X90" i="17" s="1"/>
  <c r="P69" i="17"/>
  <c r="O69" i="17" s="1"/>
  <c r="K191" i="17" s="1"/>
  <c r="P73" i="17"/>
  <c r="O73" i="17" s="1"/>
  <c r="G191" i="17" s="1"/>
  <c r="L113" i="17"/>
  <c r="R10" i="17"/>
  <c r="R9" i="17"/>
  <c r="X111" i="17"/>
  <c r="P64" i="17"/>
  <c r="P88" i="17"/>
  <c r="Z25" i="5"/>
  <c r="J16" i="11" s="1"/>
  <c r="P72" i="17"/>
  <c r="O72" i="17" s="1"/>
  <c r="H191" i="17" s="1"/>
  <c r="P71" i="17"/>
  <c r="O71" i="17" s="1"/>
  <c r="I191" i="17" s="1"/>
  <c r="P68" i="17"/>
  <c r="P61" i="17"/>
  <c r="L114" i="17"/>
  <c r="L115" i="17"/>
  <c r="R12" i="17"/>
  <c r="P70" i="17"/>
  <c r="O70" i="17" s="1"/>
  <c r="J191" i="17" s="1"/>
  <c r="L111" i="17"/>
  <c r="Y18" i="17"/>
  <c r="Y22" i="17"/>
  <c r="P75" i="17"/>
  <c r="O75" i="17" s="1"/>
  <c r="E191" i="17" s="1"/>
  <c r="P63" i="17"/>
  <c r="Y20" i="17"/>
  <c r="Y15" i="17"/>
  <c r="P76" i="17"/>
  <c r="O76" i="17" s="1"/>
  <c r="D191" i="17" s="1"/>
  <c r="L117" i="17"/>
  <c r="Y14" i="17"/>
  <c r="Z14" i="17" s="1"/>
  <c r="AA14" i="17" s="1"/>
  <c r="Q181" i="17" s="1"/>
  <c r="K126" i="17"/>
  <c r="L126" i="17" s="1"/>
  <c r="M126" i="17" s="1"/>
  <c r="X194" i="17" s="1"/>
  <c r="K124" i="17"/>
  <c r="K125" i="17"/>
  <c r="K120" i="17"/>
  <c r="R13" i="17"/>
  <c r="R8" i="17"/>
  <c r="Y19" i="17"/>
  <c r="E61" i="17"/>
  <c r="E67" i="17"/>
  <c r="E65" i="17"/>
  <c r="E73" i="17"/>
  <c r="E68" i="17"/>
  <c r="E69" i="17"/>
  <c r="E77" i="17"/>
  <c r="E64" i="17"/>
  <c r="E66" i="17"/>
  <c r="E70" i="17"/>
  <c r="E75" i="17"/>
  <c r="E60" i="17"/>
  <c r="E71" i="17"/>
  <c r="E72" i="17"/>
  <c r="E62" i="17"/>
  <c r="E76" i="17"/>
  <c r="E63" i="17"/>
  <c r="E74" i="17"/>
  <c r="E124" i="17"/>
  <c r="E122" i="17"/>
  <c r="D111" i="17"/>
  <c r="D116" i="17"/>
  <c r="D115" i="17"/>
  <c r="X70" i="17"/>
  <c r="Y70" i="17" s="1"/>
  <c r="R191" i="17" s="1"/>
  <c r="X76" i="17"/>
  <c r="Y76" i="17" s="1"/>
  <c r="X191" i="17" s="1"/>
  <c r="X75" i="17"/>
  <c r="Y75" i="17" s="1"/>
  <c r="W191" i="17" s="1"/>
  <c r="X63" i="17"/>
  <c r="Z6" i="17"/>
  <c r="Z10" i="17"/>
  <c r="K6" i="11"/>
  <c r="K13" i="17"/>
  <c r="K17" i="17"/>
  <c r="K11" i="17"/>
  <c r="W101" i="17"/>
  <c r="X101" i="17" s="1"/>
  <c r="Y101" i="17" s="1"/>
  <c r="X193" i="17" s="1"/>
  <c r="W94" i="17"/>
  <c r="X94" i="17" s="1"/>
  <c r="Y94" i="17" s="1"/>
  <c r="Q193" i="17" s="1"/>
  <c r="X88" i="17"/>
  <c r="K66" i="17"/>
  <c r="K65" i="17"/>
  <c r="K62" i="17"/>
  <c r="K67" i="17"/>
  <c r="K64" i="17"/>
  <c r="K68" i="17"/>
  <c r="K73" i="17"/>
  <c r="K63" i="17"/>
  <c r="K71" i="17"/>
  <c r="K69" i="17"/>
  <c r="K61" i="17"/>
  <c r="K60" i="17"/>
  <c r="K74" i="17"/>
  <c r="K75" i="17"/>
  <c r="K72" i="17"/>
  <c r="K70" i="17"/>
  <c r="K76" i="17"/>
  <c r="K77" i="17"/>
  <c r="K119" i="17"/>
  <c r="K121" i="17"/>
  <c r="K122" i="17"/>
  <c r="G6" i="11"/>
  <c r="E120" i="17"/>
  <c r="E127" i="17"/>
  <c r="E121" i="17"/>
  <c r="D117" i="17"/>
  <c r="D110" i="17"/>
  <c r="X72" i="17"/>
  <c r="Y72" i="17" s="1"/>
  <c r="T191" i="17" s="1"/>
  <c r="X69" i="17"/>
  <c r="Y69" i="17" s="1"/>
  <c r="Q191" i="17" s="1"/>
  <c r="X64" i="17"/>
  <c r="X68" i="17"/>
  <c r="Z5" i="17"/>
  <c r="Z7" i="17"/>
  <c r="Z9" i="17"/>
  <c r="K15" i="17"/>
  <c r="K12" i="17"/>
  <c r="K14" i="17"/>
  <c r="W100" i="17"/>
  <c r="X100" i="17" s="1"/>
  <c r="Y100" i="17" s="1"/>
  <c r="W193" i="17" s="1"/>
  <c r="S141" i="17"/>
  <c r="S140" i="17"/>
  <c r="R140" i="17" s="1"/>
  <c r="S145" i="17"/>
  <c r="S144" i="17"/>
  <c r="S142" i="17"/>
  <c r="S143" i="17"/>
  <c r="S147" i="17"/>
  <c r="S146" i="17"/>
  <c r="S148" i="17"/>
  <c r="E119" i="17"/>
  <c r="E123" i="17"/>
  <c r="D123" i="17" s="1"/>
  <c r="C123" i="17" s="1"/>
  <c r="G194" i="17" s="1"/>
  <c r="D114" i="17"/>
  <c r="D113" i="17"/>
  <c r="X71" i="17"/>
  <c r="Y71" i="17" s="1"/>
  <c r="S191" i="17" s="1"/>
  <c r="X67" i="17"/>
  <c r="X73" i="17"/>
  <c r="Y73" i="17" s="1"/>
  <c r="U191" i="17" s="1"/>
  <c r="X65" i="17"/>
  <c r="X61" i="17"/>
  <c r="Z13" i="17"/>
  <c r="Z8" i="17"/>
  <c r="K18" i="17"/>
  <c r="K20" i="17"/>
  <c r="K22" i="17"/>
  <c r="N6" i="11"/>
  <c r="N7" i="11" s="1"/>
  <c r="K5" i="11"/>
  <c r="P111" i="17"/>
  <c r="K158" i="17"/>
  <c r="K163" i="17"/>
  <c r="K164" i="17"/>
  <c r="K162" i="17"/>
  <c r="K157" i="17"/>
  <c r="K159" i="17"/>
  <c r="K161" i="17"/>
  <c r="K160" i="17"/>
  <c r="K165" i="17"/>
  <c r="W102" i="17"/>
  <c r="X102" i="17" s="1"/>
  <c r="Y102" i="17" s="1"/>
  <c r="W98" i="17"/>
  <c r="X98" i="17" s="1"/>
  <c r="Y98" i="17" s="1"/>
  <c r="U193" i="17" s="1"/>
  <c r="H6" i="11"/>
  <c r="J6" i="11"/>
  <c r="M6" i="11"/>
  <c r="M7" i="11" s="1"/>
  <c r="K127" i="17"/>
  <c r="I5" i="11"/>
  <c r="I7" i="11" s="1"/>
  <c r="D118" i="17"/>
  <c r="E125" i="17"/>
  <c r="D112" i="17"/>
  <c r="X77" i="17"/>
  <c r="Y77" i="17" s="1"/>
  <c r="X66" i="17"/>
  <c r="X74" i="17"/>
  <c r="Y74" i="17" s="1"/>
  <c r="V191" i="17" s="1"/>
  <c r="X62" i="17"/>
  <c r="X60" i="17"/>
  <c r="Z12" i="17"/>
  <c r="Z11" i="17"/>
  <c r="H5" i="11"/>
  <c r="L5" i="11"/>
  <c r="L7" i="11" s="1"/>
  <c r="K19" i="17"/>
  <c r="K21" i="17"/>
  <c r="N16" i="11"/>
  <c r="N17" i="11" s="1"/>
  <c r="J5" i="11"/>
  <c r="E162" i="17"/>
  <c r="E157" i="17"/>
  <c r="E163" i="17"/>
  <c r="E160" i="17"/>
  <c r="E158" i="17"/>
  <c r="E159" i="17"/>
  <c r="E164" i="17"/>
  <c r="E161" i="17"/>
  <c r="E165" i="17"/>
  <c r="W95" i="17"/>
  <c r="X95" i="17" s="1"/>
  <c r="Y95" i="17" s="1"/>
  <c r="R193" i="17" s="1"/>
  <c r="W96" i="17"/>
  <c r="X96" i="17" s="1"/>
  <c r="Y96" i="17" s="1"/>
  <c r="S193" i="17" s="1"/>
  <c r="W97" i="17"/>
  <c r="X97" i="17" s="1"/>
  <c r="Y97" i="17" s="1"/>
  <c r="T193" i="17" s="1"/>
  <c r="P118" i="17" l="1"/>
  <c r="R142" i="17"/>
  <c r="L9" i="17"/>
  <c r="G7" i="11"/>
  <c r="H15" i="11"/>
  <c r="H17" i="11" s="1"/>
  <c r="J15" i="11"/>
  <c r="L15" i="11"/>
  <c r="L17" i="11" s="1"/>
  <c r="P123" i="17"/>
  <c r="O123" i="17" s="1"/>
  <c r="G195" i="17" s="1"/>
  <c r="L22" i="17"/>
  <c r="M22" i="17" s="1"/>
  <c r="M23" i="17" s="1"/>
  <c r="R17" i="17"/>
  <c r="Q17" i="17" s="1"/>
  <c r="H181" i="17" s="1"/>
  <c r="R19" i="17"/>
  <c r="Q19" i="17" s="1"/>
  <c r="F181" i="17" s="1"/>
  <c r="L21" i="17"/>
  <c r="M21" i="17" s="1"/>
  <c r="X180" i="17" s="1"/>
  <c r="J17" i="11"/>
  <c r="X124" i="17"/>
  <c r="Y124" i="17" s="1"/>
  <c r="V195" i="17" s="1"/>
  <c r="D7" i="17"/>
  <c r="R21" i="17"/>
  <c r="Q21" i="17" s="1"/>
  <c r="D181" i="17" s="1"/>
  <c r="Z17" i="17"/>
  <c r="AA17" i="17" s="1"/>
  <c r="T181" i="17" s="1"/>
  <c r="D6" i="17"/>
  <c r="R148" i="17"/>
  <c r="Q148" i="17" s="1"/>
  <c r="R141" i="17"/>
  <c r="X89" i="17"/>
  <c r="P112" i="17"/>
  <c r="L13" i="17"/>
  <c r="P127" i="17"/>
  <c r="O129" i="17" s="1"/>
  <c r="Y129" i="17" s="1"/>
  <c r="R144" i="17"/>
  <c r="Q144" i="17" s="1"/>
  <c r="G204" i="17" s="1"/>
  <c r="Z16" i="17"/>
  <c r="AA16" i="17" s="1"/>
  <c r="S181" i="17" s="1"/>
  <c r="X110" i="17"/>
  <c r="L68" i="17"/>
  <c r="P120" i="17"/>
  <c r="O120" i="17" s="1"/>
  <c r="J195" i="17" s="1"/>
  <c r="X115" i="17"/>
  <c r="R18" i="17"/>
  <c r="Q18" i="17" s="1"/>
  <c r="G181" i="17" s="1"/>
  <c r="R15" i="17"/>
  <c r="Q15" i="17" s="1"/>
  <c r="J181" i="17" s="1"/>
  <c r="Z22" i="17"/>
  <c r="AA22" i="17" s="1"/>
  <c r="Y181" i="17" s="1"/>
  <c r="X85" i="17"/>
  <c r="L14" i="17"/>
  <c r="M14" i="17" s="1"/>
  <c r="Q180" i="17" s="1"/>
  <c r="P114" i="17"/>
  <c r="L71" i="17"/>
  <c r="M71" i="17" s="1"/>
  <c r="S190" i="17" s="1"/>
  <c r="L66" i="17"/>
  <c r="L7" i="17"/>
  <c r="Z21" i="17"/>
  <c r="AA21" i="17" s="1"/>
  <c r="X181" i="17" s="1"/>
  <c r="L10" i="17"/>
  <c r="L127" i="17"/>
  <c r="M127" i="17" s="1"/>
  <c r="Y194" i="17" s="1"/>
  <c r="P99" i="17"/>
  <c r="O99" i="17" s="1"/>
  <c r="F193" i="17" s="1"/>
  <c r="L20" i="17"/>
  <c r="M20" i="17" s="1"/>
  <c r="W180" i="17" s="1"/>
  <c r="R147" i="17"/>
  <c r="Q147" i="17" s="1"/>
  <c r="D204" i="17" s="1"/>
  <c r="R145" i="17"/>
  <c r="Q145" i="17" s="1"/>
  <c r="F204" i="17" s="1"/>
  <c r="X93" i="17"/>
  <c r="Z20" i="17"/>
  <c r="AA20" i="17" s="1"/>
  <c r="W181" i="17" s="1"/>
  <c r="D16" i="17"/>
  <c r="C16" i="17" s="1"/>
  <c r="I180" i="17" s="1"/>
  <c r="D9" i="17"/>
  <c r="D120" i="17"/>
  <c r="C120" i="17" s="1"/>
  <c r="J194" i="17" s="1"/>
  <c r="P92" i="17"/>
  <c r="P117" i="17"/>
  <c r="L19" i="17"/>
  <c r="M19" i="17" s="1"/>
  <c r="V180" i="17" s="1"/>
  <c r="L12" i="17"/>
  <c r="P86" i="17"/>
  <c r="X119" i="17"/>
  <c r="Y119" i="17" s="1"/>
  <c r="Q195" i="17" s="1"/>
  <c r="X113" i="17"/>
  <c r="D10" i="17"/>
  <c r="Z15" i="17"/>
  <c r="AA15" i="17" s="1"/>
  <c r="R181" i="17" s="1"/>
  <c r="X126" i="17"/>
  <c r="Y126" i="17" s="1"/>
  <c r="X195" i="17" s="1"/>
  <c r="D8" i="17"/>
  <c r="P91" i="17"/>
  <c r="P116" i="17"/>
  <c r="L15" i="17"/>
  <c r="M15" i="17" s="1"/>
  <c r="R180" i="17" s="1"/>
  <c r="L17" i="17"/>
  <c r="M17" i="17" s="1"/>
  <c r="T180" i="17" s="1"/>
  <c r="L16" i="17"/>
  <c r="M16" i="17" s="1"/>
  <c r="S180" i="17" s="1"/>
  <c r="D11" i="17"/>
  <c r="X125" i="17"/>
  <c r="Y125" i="17" s="1"/>
  <c r="W195" i="17" s="1"/>
  <c r="Z143" i="17"/>
  <c r="L18" i="17"/>
  <c r="M18" i="17" s="1"/>
  <c r="U180" i="17" s="1"/>
  <c r="L77" i="17"/>
  <c r="M77" i="17" s="1"/>
  <c r="Y190" i="17" s="1"/>
  <c r="L75" i="17"/>
  <c r="M75" i="17" s="1"/>
  <c r="W190" i="17" s="1"/>
  <c r="L65" i="17"/>
  <c r="P87" i="17"/>
  <c r="D119" i="17"/>
  <c r="C119" i="17" s="1"/>
  <c r="K194" i="17" s="1"/>
  <c r="R143" i="17"/>
  <c r="D121" i="17"/>
  <c r="C121" i="17" s="1"/>
  <c r="I194" i="17" s="1"/>
  <c r="L11" i="17"/>
  <c r="D5" i="17"/>
  <c r="Y195" i="17"/>
  <c r="Y128" i="17"/>
  <c r="P122" i="17"/>
  <c r="O122" i="17" s="1"/>
  <c r="H195" i="17" s="1"/>
  <c r="R146" i="17"/>
  <c r="Q146" i="17" s="1"/>
  <c r="E204" i="17" s="1"/>
  <c r="L63" i="17"/>
  <c r="P121" i="17"/>
  <c r="O121" i="17" s="1"/>
  <c r="I195" i="17" s="1"/>
  <c r="P90" i="17"/>
  <c r="L122" i="17"/>
  <c r="M122" i="17" s="1"/>
  <c r="T194" i="17" s="1"/>
  <c r="D162" i="17"/>
  <c r="C162" i="17" s="1"/>
  <c r="F205" i="17" s="1"/>
  <c r="D17" i="17"/>
  <c r="C17" i="17" s="1"/>
  <c r="H180" i="17" s="1"/>
  <c r="Z148" i="17"/>
  <c r="AA148" i="17" s="1"/>
  <c r="Y204" i="17" s="1"/>
  <c r="L61" i="17"/>
  <c r="R22" i="17"/>
  <c r="Q22" i="17" s="1"/>
  <c r="C181" i="17" s="1"/>
  <c r="D126" i="17"/>
  <c r="C126" i="17" s="1"/>
  <c r="D194" i="17" s="1"/>
  <c r="D160" i="17"/>
  <c r="J7" i="11"/>
  <c r="L70" i="17"/>
  <c r="M70" i="17" s="1"/>
  <c r="R190" i="17" s="1"/>
  <c r="L67" i="17"/>
  <c r="D13" i="17"/>
  <c r="P94" i="17"/>
  <c r="O94" i="17" s="1"/>
  <c r="K193" i="17" s="1"/>
  <c r="D161" i="17"/>
  <c r="C161" i="17" s="1"/>
  <c r="G205" i="17" s="1"/>
  <c r="Z18" i="17"/>
  <c r="AA18" i="17" s="1"/>
  <c r="U181" i="17" s="1"/>
  <c r="L64" i="17"/>
  <c r="D164" i="17"/>
  <c r="C164" i="17" s="1"/>
  <c r="D205" i="17" s="1"/>
  <c r="Z19" i="17"/>
  <c r="AA19" i="17" s="1"/>
  <c r="V181" i="17" s="1"/>
  <c r="L60" i="17"/>
  <c r="R14" i="17"/>
  <c r="Q14" i="17" s="1"/>
  <c r="K181" i="17" s="1"/>
  <c r="R20" i="17"/>
  <c r="Q20" i="17" s="1"/>
  <c r="E181" i="17" s="1"/>
  <c r="L76" i="17"/>
  <c r="M76" i="17" s="1"/>
  <c r="X190" i="17" s="1"/>
  <c r="D125" i="17"/>
  <c r="C125" i="17" s="1"/>
  <c r="E194" i="17" s="1"/>
  <c r="D157" i="17"/>
  <c r="K7" i="11"/>
  <c r="L73" i="17"/>
  <c r="M73" i="17" s="1"/>
  <c r="U190" i="17" s="1"/>
  <c r="L62" i="17"/>
  <c r="D124" i="17"/>
  <c r="C124" i="17" s="1"/>
  <c r="F194" i="17" s="1"/>
  <c r="L72" i="17"/>
  <c r="M72" i="17" s="1"/>
  <c r="T190" i="17" s="1"/>
  <c r="L163" i="17"/>
  <c r="M163" i="17" s="1"/>
  <c r="W205" i="17" s="1"/>
  <c r="D159" i="17"/>
  <c r="D165" i="17"/>
  <c r="C165" i="17" s="1"/>
  <c r="D158" i="17"/>
  <c r="L69" i="17"/>
  <c r="M69" i="17" s="1"/>
  <c r="Q190" i="17" s="1"/>
  <c r="L74" i="17"/>
  <c r="M74" i="17" s="1"/>
  <c r="V190" i="17" s="1"/>
  <c r="L162" i="17"/>
  <c r="M162" i="17" s="1"/>
  <c r="V205" i="17" s="1"/>
  <c r="P98" i="17"/>
  <c r="O98" i="17" s="1"/>
  <c r="G193" i="17" s="1"/>
  <c r="D127" i="17"/>
  <c r="Z140" i="17"/>
  <c r="L120" i="17"/>
  <c r="M120" i="17" s="1"/>
  <c r="R194" i="17" s="1"/>
  <c r="D76" i="17"/>
  <c r="C76" i="17" s="1"/>
  <c r="D190" i="17" s="1"/>
  <c r="D60" i="17"/>
  <c r="D64" i="17"/>
  <c r="D73" i="17"/>
  <c r="C73" i="17" s="1"/>
  <c r="G190" i="17" s="1"/>
  <c r="P100" i="17"/>
  <c r="O100" i="17" s="1"/>
  <c r="E193" i="17" s="1"/>
  <c r="Z142" i="17"/>
  <c r="Y78" i="17"/>
  <c r="Y191" i="17"/>
  <c r="L160" i="17"/>
  <c r="D163" i="17"/>
  <c r="C163" i="17" s="1"/>
  <c r="E205" i="17" s="1"/>
  <c r="H7" i="11"/>
  <c r="D21" i="17"/>
  <c r="C21" i="17" s="1"/>
  <c r="D180" i="17" s="1"/>
  <c r="Z144" i="17"/>
  <c r="AA144" i="17" s="1"/>
  <c r="U204" i="17" s="1"/>
  <c r="Y193" i="17"/>
  <c r="Y103" i="17"/>
  <c r="L161" i="17"/>
  <c r="M161" i="17" s="1"/>
  <c r="U205" i="17" s="1"/>
  <c r="L164" i="17"/>
  <c r="M164" i="17" s="1"/>
  <c r="X205" i="17" s="1"/>
  <c r="Y180" i="17"/>
  <c r="L125" i="17"/>
  <c r="M125" i="17" s="1"/>
  <c r="W194" i="17" s="1"/>
  <c r="D22" i="17"/>
  <c r="L121" i="17"/>
  <c r="M121" i="17" s="1"/>
  <c r="S194" i="17" s="1"/>
  <c r="P97" i="17"/>
  <c r="O97" i="17" s="1"/>
  <c r="H193" i="17" s="1"/>
  <c r="L124" i="17"/>
  <c r="M124" i="17" s="1"/>
  <c r="V194" i="17" s="1"/>
  <c r="D62" i="17"/>
  <c r="D75" i="17"/>
  <c r="C75" i="17" s="1"/>
  <c r="E190" i="17" s="1"/>
  <c r="D77" i="17"/>
  <c r="D65" i="17"/>
  <c r="P96" i="17"/>
  <c r="O96" i="17" s="1"/>
  <c r="I193" i="17" s="1"/>
  <c r="D15" i="17"/>
  <c r="C15" i="17" s="1"/>
  <c r="J180" i="17" s="1"/>
  <c r="Z146" i="17"/>
  <c r="AA146" i="17" s="1"/>
  <c r="W204" i="17" s="1"/>
  <c r="C191" i="17"/>
  <c r="O78" i="17"/>
  <c r="L159" i="17"/>
  <c r="D18" i="17"/>
  <c r="C18" i="17" s="1"/>
  <c r="G180" i="17" s="1"/>
  <c r="L119" i="17"/>
  <c r="M119" i="17" s="1"/>
  <c r="Q194" i="17" s="1"/>
  <c r="P101" i="17"/>
  <c r="O101" i="17" s="1"/>
  <c r="D193" i="17" s="1"/>
  <c r="D20" i="17"/>
  <c r="C20" i="17" s="1"/>
  <c r="E180" i="17" s="1"/>
  <c r="D74" i="17"/>
  <c r="C74" i="17" s="1"/>
  <c r="F190" i="17" s="1"/>
  <c r="D72" i="17"/>
  <c r="C72" i="17" s="1"/>
  <c r="H190" i="17" s="1"/>
  <c r="D70" i="17"/>
  <c r="C70" i="17" s="1"/>
  <c r="J190" i="17" s="1"/>
  <c r="D69" i="17"/>
  <c r="C69" i="17" s="1"/>
  <c r="K190" i="17" s="1"/>
  <c r="D67" i="17"/>
  <c r="D14" i="17"/>
  <c r="C14" i="17" s="1"/>
  <c r="K180" i="17" s="1"/>
  <c r="Z141" i="17"/>
  <c r="D19" i="17"/>
  <c r="C19" i="17" s="1"/>
  <c r="F180" i="17" s="1"/>
  <c r="O79" i="17"/>
  <c r="Y79" i="17" s="1"/>
  <c r="L165" i="17"/>
  <c r="M165" i="17" s="1"/>
  <c r="L157" i="17"/>
  <c r="L158" i="17"/>
  <c r="P95" i="17"/>
  <c r="O95" i="17" s="1"/>
  <c r="J193" i="17" s="1"/>
  <c r="Z147" i="17"/>
  <c r="AA147" i="17" s="1"/>
  <c r="X204" i="17" s="1"/>
  <c r="P102" i="17"/>
  <c r="D12" i="17"/>
  <c r="Z145" i="17"/>
  <c r="AA145" i="17" s="1"/>
  <c r="V204" i="17" s="1"/>
  <c r="D122" i="17"/>
  <c r="C122" i="17" s="1"/>
  <c r="H194" i="17" s="1"/>
  <c r="D63" i="17"/>
  <c r="D71" i="17"/>
  <c r="C71" i="17" s="1"/>
  <c r="I190" i="17" s="1"/>
  <c r="D66" i="17"/>
  <c r="D68" i="17"/>
  <c r="D61" i="17"/>
  <c r="L123" i="17"/>
  <c r="M123" i="17" s="1"/>
  <c r="U194" i="17" s="1"/>
  <c r="O127" i="17" l="1"/>
  <c r="C195" i="17" s="1"/>
  <c r="AA23" i="17"/>
  <c r="M128" i="17"/>
  <c r="Q150" i="17"/>
  <c r="M78" i="17"/>
  <c r="AA150" i="17"/>
  <c r="Q23" i="17"/>
  <c r="Q24" i="17"/>
  <c r="AA24" i="17" s="1"/>
  <c r="V129" i="17"/>
  <c r="R198" i="17" s="1"/>
  <c r="AA149" i="17"/>
  <c r="R79" i="17"/>
  <c r="I198" i="17" s="1"/>
  <c r="O104" i="17"/>
  <c r="Y104" i="17" s="1"/>
  <c r="V104" i="17" s="1"/>
  <c r="T198" i="17" s="1"/>
  <c r="O102" i="17"/>
  <c r="C204" i="17"/>
  <c r="Q149" i="17"/>
  <c r="C129" i="17"/>
  <c r="M129" i="17" s="1"/>
  <c r="C127" i="17"/>
  <c r="C22" i="17"/>
  <c r="C24" i="17"/>
  <c r="M24" i="17" s="1"/>
  <c r="J24" i="17" s="1"/>
  <c r="C205" i="17"/>
  <c r="C166" i="17"/>
  <c r="F168" i="17" s="1"/>
  <c r="C79" i="17"/>
  <c r="M79" i="17" s="1"/>
  <c r="C77" i="17"/>
  <c r="M167" i="17"/>
  <c r="M166" i="17"/>
  <c r="Y205" i="17"/>
  <c r="V79" i="17"/>
  <c r="V198" i="17" s="1"/>
  <c r="C167" i="17"/>
  <c r="X151" i="17" l="1"/>
  <c r="U208" i="17" s="1"/>
  <c r="X24" i="17"/>
  <c r="S185" i="17" s="1"/>
  <c r="R215" i="17" s="1"/>
  <c r="O128" i="17"/>
  <c r="R129" i="17" s="1"/>
  <c r="K198" i="17" s="1"/>
  <c r="T151" i="17"/>
  <c r="F208" i="17" s="1"/>
  <c r="J129" i="17"/>
  <c r="Q198" i="17" s="1"/>
  <c r="Q215" i="17" s="1"/>
  <c r="J79" i="17"/>
  <c r="U198" i="17" s="1"/>
  <c r="T24" i="17"/>
  <c r="H185" i="17" s="1"/>
  <c r="I215" i="17" s="1"/>
  <c r="Q185" i="17"/>
  <c r="C194" i="17"/>
  <c r="C128" i="17"/>
  <c r="F129" i="17" s="1"/>
  <c r="J198" i="17" s="1"/>
  <c r="H208" i="17"/>
  <c r="C190" i="17"/>
  <c r="C78" i="17"/>
  <c r="F79" i="17" s="1"/>
  <c r="C180" i="17"/>
  <c r="C23" i="17"/>
  <c r="F24" i="17" s="1"/>
  <c r="O103" i="17"/>
  <c r="R104" i="17" s="1"/>
  <c r="G198" i="17" s="1"/>
  <c r="C193" i="17"/>
  <c r="W15" i="11" l="1"/>
  <c r="I224" i="17"/>
  <c r="T215" i="17"/>
  <c r="F31" i="11"/>
  <c r="Q208" i="17"/>
  <c r="H198" i="17"/>
  <c r="F185" i="17"/>
  <c r="W18" i="11" l="1"/>
  <c r="F42" i="11"/>
  <c r="T224" i="17"/>
  <c r="N42" i="11" s="1"/>
  <c r="AE15" i="11"/>
  <c r="N31" i="11"/>
  <c r="K215" i="17"/>
  <c r="K224" i="17" s="1"/>
  <c r="J215" i="17"/>
  <c r="J224" i="17" s="1"/>
  <c r="AB15" i="11"/>
  <c r="K31" i="11"/>
  <c r="L31" i="11"/>
  <c r="AC15" i="11"/>
  <c r="H215" i="17"/>
  <c r="H224" i="17" s="1"/>
  <c r="V18" i="11" l="1"/>
  <c r="E42" i="11"/>
  <c r="AE18" i="11"/>
  <c r="Y18" i="11"/>
  <c r="H42" i="11"/>
  <c r="X18" i="11"/>
  <c r="G42" i="11"/>
  <c r="V15" i="11"/>
  <c r="E31" i="11"/>
  <c r="H5" i="20"/>
  <c r="L192" i="17"/>
  <c r="H5" i="10"/>
  <c r="G7" i="5" s="1"/>
  <c r="G9" i="5" s="1"/>
  <c r="G54" i="11"/>
  <c r="G57" i="11" s="1"/>
  <c r="G7" i="3"/>
  <c r="G9" i="3" s="1"/>
  <c r="I3" i="15"/>
  <c r="M3" i="23"/>
  <c r="AA11" i="23" s="1"/>
  <c r="M3" i="14"/>
  <c r="AA23" i="14" s="1"/>
  <c r="M3" i="13"/>
  <c r="AA9" i="14" l="1"/>
  <c r="AZ25" i="13"/>
  <c r="AC21" i="13"/>
  <c r="AB22" i="13"/>
  <c r="AC9" i="13"/>
  <c r="AB24" i="13"/>
  <c r="AC23" i="13"/>
  <c r="AZ16" i="13"/>
  <c r="AZ21" i="13"/>
  <c r="AZ19" i="13"/>
  <c r="AB16" i="13"/>
  <c r="AB14" i="13"/>
  <c r="AB13" i="13"/>
  <c r="AB19" i="13"/>
  <c r="AC20" i="13"/>
  <c r="BA12" i="13"/>
  <c r="BB12" i="13" s="1"/>
  <c r="AC16" i="13"/>
  <c r="AB23" i="13"/>
  <c r="AZ14" i="13"/>
  <c r="AZ12" i="13"/>
  <c r="AB27" i="13"/>
  <c r="AB9" i="13"/>
  <c r="AC11" i="13"/>
  <c r="AB10" i="13"/>
  <c r="AC15" i="13"/>
  <c r="AC12" i="13"/>
  <c r="AB20" i="13"/>
  <c r="AZ15" i="13"/>
  <c r="AC10" i="13"/>
  <c r="BB4" i="13"/>
  <c r="AB15" i="13"/>
  <c r="AZ27" i="13"/>
  <c r="AC22" i="13"/>
  <c r="AC13" i="13"/>
  <c r="AZ23" i="13"/>
  <c r="AB26" i="13"/>
  <c r="AZ13" i="13"/>
  <c r="AZ24" i="13"/>
  <c r="AC17" i="13"/>
  <c r="AC24" i="13"/>
  <c r="AB21" i="13"/>
  <c r="AZ22" i="13"/>
  <c r="AC26" i="13"/>
  <c r="AB12" i="13"/>
  <c r="BA20" i="13"/>
  <c r="BB20" i="13" s="1"/>
  <c r="BA23" i="13"/>
  <c r="BB23" i="13" s="1"/>
  <c r="AC27" i="13"/>
  <c r="AZ9" i="13"/>
  <c r="AC14" i="13"/>
  <c r="AC25" i="13"/>
  <c r="AZ17" i="13"/>
  <c r="AB11" i="13"/>
  <c r="AC19" i="13"/>
  <c r="AZ11" i="13"/>
  <c r="AB25" i="13"/>
  <c r="AZ26" i="13"/>
  <c r="AZ20" i="13"/>
  <c r="AB17" i="13"/>
  <c r="AZ10" i="13"/>
  <c r="AA11" i="13"/>
  <c r="AD11" i="13" s="1"/>
  <c r="AE11" i="13" s="1"/>
  <c r="G32" i="17" s="1"/>
  <c r="BA14" i="13"/>
  <c r="BB14" i="13" s="1"/>
  <c r="BA13" i="13"/>
  <c r="BB13" i="13" s="1"/>
  <c r="BA21" i="13"/>
  <c r="BB21" i="13" s="1"/>
  <c r="BA15" i="13"/>
  <c r="BB15" i="13" s="1"/>
  <c r="BC15" i="13" s="1"/>
  <c r="BD15" i="13" s="1"/>
  <c r="V10" i="3" s="1"/>
  <c r="BA22" i="13"/>
  <c r="BB22" i="13" s="1"/>
  <c r="BA26" i="13"/>
  <c r="BB26" i="13" s="1"/>
  <c r="BA24" i="13"/>
  <c r="BB24" i="13" s="1"/>
  <c r="AA16" i="13"/>
  <c r="AA20" i="13"/>
  <c r="AA23" i="13"/>
  <c r="AA15" i="13"/>
  <c r="AA13" i="13"/>
  <c r="AA26" i="13"/>
  <c r="BA27" i="13"/>
  <c r="BB27" i="13" s="1"/>
  <c r="BA25" i="13"/>
  <c r="BB25" i="13" s="1"/>
  <c r="BC25" i="13" s="1"/>
  <c r="BD25" i="13" s="1"/>
  <c r="V20" i="3" s="1"/>
  <c r="BA16" i="13"/>
  <c r="BB16" i="13" s="1"/>
  <c r="BA17" i="13"/>
  <c r="BB17" i="13" s="1"/>
  <c r="AA14" i="13"/>
  <c r="AA21" i="13"/>
  <c r="AA10" i="13"/>
  <c r="AA25" i="13"/>
  <c r="AA12" i="13"/>
  <c r="AA24" i="13"/>
  <c r="AA19" i="13"/>
  <c r="BA11" i="13"/>
  <c r="BB11" i="13" s="1"/>
  <c r="AA27" i="13"/>
  <c r="AA22" i="13"/>
  <c r="BA19" i="13"/>
  <c r="BB19" i="13" s="1"/>
  <c r="BC19" i="13" s="1"/>
  <c r="AA9" i="13"/>
  <c r="AA8" i="23"/>
  <c r="AA17" i="13"/>
  <c r="BA9" i="13"/>
  <c r="BB9" i="13" s="1"/>
  <c r="BC9" i="13" s="1"/>
  <c r="AZ11" i="23"/>
  <c r="AC13" i="23"/>
  <c r="AC14" i="23"/>
  <c r="AZ14" i="23"/>
  <c r="AZ10" i="23"/>
  <c r="AC16" i="23"/>
  <c r="AB13" i="23"/>
  <c r="AZ15" i="23"/>
  <c r="AB16" i="23"/>
  <c r="AB12" i="23"/>
  <c r="AB15" i="23"/>
  <c r="AZ12" i="23"/>
  <c r="AC8" i="23"/>
  <c r="AC10" i="23"/>
  <c r="AC11" i="23"/>
  <c r="AZ16" i="23"/>
  <c r="AB10" i="23"/>
  <c r="AZ13" i="23"/>
  <c r="AB9" i="23"/>
  <c r="AC12" i="23"/>
  <c r="AZ8" i="23"/>
  <c r="BA13" i="23"/>
  <c r="BB13" i="23" s="1"/>
  <c r="BA10" i="23"/>
  <c r="BB10" i="23" s="1"/>
  <c r="AC9" i="23"/>
  <c r="AZ9" i="23"/>
  <c r="AB14" i="23"/>
  <c r="AB11" i="23"/>
  <c r="AC15" i="23"/>
  <c r="AB8" i="23"/>
  <c r="BA11" i="23"/>
  <c r="BB11" i="23" s="1"/>
  <c r="BA14" i="23"/>
  <c r="BB14" i="23" s="1"/>
  <c r="BA9" i="23"/>
  <c r="BB9" i="23" s="1"/>
  <c r="AA14" i="23"/>
  <c r="BA8" i="23"/>
  <c r="BB8" i="23" s="1"/>
  <c r="BA16" i="23"/>
  <c r="BB16" i="23" s="1"/>
  <c r="AA16" i="23"/>
  <c r="AA15" i="23"/>
  <c r="AA13" i="23"/>
  <c r="BA12" i="23"/>
  <c r="BB12" i="23" s="1"/>
  <c r="AA12" i="23"/>
  <c r="AD12" i="23" s="1"/>
  <c r="AE12" i="23" s="1"/>
  <c r="G144" i="17" s="1"/>
  <c r="AA9" i="23"/>
  <c r="AA10" i="23"/>
  <c r="BA15" i="23"/>
  <c r="BB15" i="23" s="1"/>
  <c r="BA9" i="14"/>
  <c r="BB9" i="14" s="1"/>
  <c r="BA10" i="13"/>
  <c r="BB10" i="13" s="1"/>
  <c r="AB15" i="14"/>
  <c r="AB23" i="14"/>
  <c r="AB21" i="14"/>
  <c r="AB17" i="14"/>
  <c r="AB27" i="14"/>
  <c r="AZ13" i="14"/>
  <c r="AB19" i="14"/>
  <c r="AZ26" i="14"/>
  <c r="AC12" i="14"/>
  <c r="AB24" i="14"/>
  <c r="AC22" i="14"/>
  <c r="AB9" i="14"/>
  <c r="AB25" i="14"/>
  <c r="AZ14" i="14"/>
  <c r="BA13" i="14"/>
  <c r="BB13" i="14" s="1"/>
  <c r="AA26" i="14"/>
  <c r="BA11" i="14"/>
  <c r="BB11" i="14" s="1"/>
  <c r="BA23" i="14"/>
  <c r="BB23" i="14" s="1"/>
  <c r="AZ15" i="14"/>
  <c r="AZ22" i="14"/>
  <c r="AZ16" i="14"/>
  <c r="AC17" i="14"/>
  <c r="AZ25" i="14"/>
  <c r="AZ23" i="14"/>
  <c r="AZ9" i="14"/>
  <c r="AZ10" i="14"/>
  <c r="AC24" i="14"/>
  <c r="AC10" i="14"/>
  <c r="AC26" i="14"/>
  <c r="AB26" i="14"/>
  <c r="AB22" i="14"/>
  <c r="AC15" i="14"/>
  <c r="AZ17" i="14"/>
  <c r="AB14" i="14"/>
  <c r="AZ21" i="14"/>
  <c r="AZ11" i="14"/>
  <c r="AC27" i="14"/>
  <c r="AC21" i="14"/>
  <c r="AC20" i="14"/>
  <c r="AZ24" i="14"/>
  <c r="AZ20" i="14"/>
  <c r="AC23" i="14"/>
  <c r="AC13" i="14"/>
  <c r="AC19" i="14"/>
  <c r="AC16" i="14"/>
  <c r="AB10" i="14"/>
  <c r="AB11" i="14"/>
  <c r="BB4" i="14"/>
  <c r="AZ19" i="14"/>
  <c r="AB12" i="14"/>
  <c r="AC11" i="14"/>
  <c r="AC9" i="14"/>
  <c r="AB20" i="14"/>
  <c r="AB16" i="14"/>
  <c r="AC25" i="14"/>
  <c r="AC14" i="14"/>
  <c r="AZ27" i="14"/>
  <c r="AZ12" i="14"/>
  <c r="AB13" i="14"/>
  <c r="BA16" i="14"/>
  <c r="BB16" i="14" s="1"/>
  <c r="AA17" i="14"/>
  <c r="BA21" i="14"/>
  <c r="BB21" i="14" s="1"/>
  <c r="BA20" i="14"/>
  <c r="BB20" i="14" s="1"/>
  <c r="BA17" i="14"/>
  <c r="BB17" i="14" s="1"/>
  <c r="AA12" i="14"/>
  <c r="BA25" i="14"/>
  <c r="BB25" i="14" s="1"/>
  <c r="AA13" i="14"/>
  <c r="BA15" i="14"/>
  <c r="BB15" i="14" s="1"/>
  <c r="BA27" i="14"/>
  <c r="BB27" i="14" s="1"/>
  <c r="BC27" i="14" s="1"/>
  <c r="BD27" i="14" s="1"/>
  <c r="V22" i="5" s="1"/>
  <c r="AA15" i="14"/>
  <c r="BA14" i="14"/>
  <c r="BB14" i="14" s="1"/>
  <c r="AA11" i="14"/>
  <c r="BA22" i="14"/>
  <c r="BB22" i="14" s="1"/>
  <c r="AA10" i="14"/>
  <c r="BA12" i="14"/>
  <c r="BB12" i="14" s="1"/>
  <c r="BA24" i="14"/>
  <c r="BB24" i="14" s="1"/>
  <c r="BC24" i="14" s="1"/>
  <c r="BD24" i="14" s="1"/>
  <c r="V19" i="5" s="1"/>
  <c r="BA10" i="14"/>
  <c r="BB10" i="14" s="1"/>
  <c r="AA19" i="14"/>
  <c r="AA22" i="14"/>
  <c r="AD22" i="14" s="1"/>
  <c r="AE22" i="14" s="1"/>
  <c r="G97" i="17" s="1"/>
  <c r="AA21" i="14"/>
  <c r="AA16" i="14"/>
  <c r="AA20" i="14"/>
  <c r="AA27" i="14"/>
  <c r="AA14" i="14"/>
  <c r="BA26" i="14"/>
  <c r="BB26" i="14" s="1"/>
  <c r="AA25" i="14"/>
  <c r="AA24" i="14"/>
  <c r="BA19" i="14"/>
  <c r="BB19" i="14" s="1"/>
  <c r="I15" i="15"/>
  <c r="I9" i="15"/>
  <c r="AD17" i="13" l="1"/>
  <c r="AE17" i="13" s="1"/>
  <c r="G38" i="17" s="1"/>
  <c r="F38" i="17" s="1"/>
  <c r="BC16" i="13"/>
  <c r="BD16" i="13" s="1"/>
  <c r="V11" i="3" s="1"/>
  <c r="AD9" i="13"/>
  <c r="AE9" i="13" s="1"/>
  <c r="BC22" i="13"/>
  <c r="BD22" i="13" s="1"/>
  <c r="V17" i="3" s="1"/>
  <c r="AD13" i="14"/>
  <c r="AE13" i="14" s="1"/>
  <c r="G89" i="17" s="1"/>
  <c r="J89" i="17" s="1"/>
  <c r="BC24" i="13"/>
  <c r="BD24" i="13" s="1"/>
  <c r="V19" i="3" s="1"/>
  <c r="BC11" i="13"/>
  <c r="BD11" i="13" s="1"/>
  <c r="V6" i="3" s="1"/>
  <c r="BC10" i="13"/>
  <c r="BD10" i="13" s="1"/>
  <c r="V5" i="3" s="1"/>
  <c r="AD25" i="13"/>
  <c r="AE25" i="13" s="1"/>
  <c r="G45" i="17" s="1"/>
  <c r="F45" i="17" s="1"/>
  <c r="BC17" i="13"/>
  <c r="BD17" i="13" s="1"/>
  <c r="V12" i="3" s="1"/>
  <c r="AD20" i="13"/>
  <c r="AE20" i="13" s="1"/>
  <c r="G40" i="17" s="1"/>
  <c r="J40" i="17" s="1"/>
  <c r="BC14" i="13"/>
  <c r="BD14" i="13" s="1"/>
  <c r="V9" i="3" s="1"/>
  <c r="AD14" i="23"/>
  <c r="AE14" i="23" s="1"/>
  <c r="G146" i="17" s="1"/>
  <c r="F146" i="17" s="1"/>
  <c r="AD26" i="13"/>
  <c r="AE26" i="13" s="1"/>
  <c r="G46" i="17" s="1"/>
  <c r="J46" i="17" s="1"/>
  <c r="AD13" i="23"/>
  <c r="AE13" i="23" s="1"/>
  <c r="G145" i="17" s="1"/>
  <c r="F145" i="17" s="1"/>
  <c r="AD25" i="14"/>
  <c r="AE25" i="14" s="1"/>
  <c r="G100" i="17" s="1"/>
  <c r="F100" i="17" s="1"/>
  <c r="AD20" i="14"/>
  <c r="AE20" i="14" s="1"/>
  <c r="G95" i="17" s="1"/>
  <c r="F95" i="17" s="1"/>
  <c r="AD19" i="14"/>
  <c r="AE19" i="14" s="1"/>
  <c r="G94" i="17" s="1"/>
  <c r="AD10" i="14"/>
  <c r="AE10" i="14" s="1"/>
  <c r="G86" i="17" s="1"/>
  <c r="F86" i="17" s="1"/>
  <c r="AD15" i="14"/>
  <c r="AE15" i="14" s="1"/>
  <c r="G91" i="17" s="1"/>
  <c r="J91" i="17" s="1"/>
  <c r="BC25" i="14"/>
  <c r="BD25" i="14" s="1"/>
  <c r="V20" i="5" s="1"/>
  <c r="BC21" i="14"/>
  <c r="BD21" i="14" s="1"/>
  <c r="V16" i="5" s="1"/>
  <c r="BC23" i="14"/>
  <c r="BD23" i="14" s="1"/>
  <c r="V18" i="5" s="1"/>
  <c r="BC15" i="23"/>
  <c r="BD15" i="23" s="1"/>
  <c r="BC26" i="14"/>
  <c r="BD26" i="14" s="1"/>
  <c r="V21" i="5" s="1"/>
  <c r="BC12" i="23"/>
  <c r="BD12" i="23" s="1"/>
  <c r="BC16" i="23"/>
  <c r="BD16" i="23" s="1"/>
  <c r="BC8" i="23"/>
  <c r="BD8" i="23" s="1"/>
  <c r="BC11" i="23"/>
  <c r="BD11" i="23" s="1"/>
  <c r="AD23" i="13"/>
  <c r="AE23" i="13" s="1"/>
  <c r="G43" i="17" s="1"/>
  <c r="F43" i="17" s="1"/>
  <c r="BC22" i="14"/>
  <c r="BD22" i="14" s="1"/>
  <c r="V17" i="5" s="1"/>
  <c r="BC9" i="23"/>
  <c r="BD9" i="23" s="1"/>
  <c r="AD11" i="23"/>
  <c r="AE11" i="23" s="1"/>
  <c r="G143" i="17" s="1"/>
  <c r="F143" i="17" s="1"/>
  <c r="BC14" i="23"/>
  <c r="BD14" i="23" s="1"/>
  <c r="AD11" i="14"/>
  <c r="AE11" i="14" s="1"/>
  <c r="G87" i="17" s="1"/>
  <c r="F87" i="17" s="1"/>
  <c r="BC15" i="14"/>
  <c r="BD15" i="14" s="1"/>
  <c r="V10" i="5" s="1"/>
  <c r="AD10" i="23"/>
  <c r="AE10" i="23" s="1"/>
  <c r="G142" i="17" s="1"/>
  <c r="F142" i="17" s="1"/>
  <c r="BC23" i="13"/>
  <c r="BD23" i="13" s="1"/>
  <c r="V18" i="3" s="1"/>
  <c r="BC10" i="14"/>
  <c r="BD10" i="14" s="1"/>
  <c r="V5" i="5" s="1"/>
  <c r="AD16" i="23"/>
  <c r="AE16" i="23" s="1"/>
  <c r="G148" i="17" s="1"/>
  <c r="F148" i="17" s="1"/>
  <c r="AD19" i="13"/>
  <c r="AE19" i="13" s="1"/>
  <c r="G39" i="17" s="1"/>
  <c r="AD10" i="13"/>
  <c r="AE10" i="13" s="1"/>
  <c r="G31" i="17" s="1"/>
  <c r="F31" i="17" s="1"/>
  <c r="AD13" i="13"/>
  <c r="AE13" i="13" s="1"/>
  <c r="G34" i="17" s="1"/>
  <c r="F34" i="17" s="1"/>
  <c r="AD22" i="13"/>
  <c r="AE22" i="13" s="1"/>
  <c r="G42" i="17" s="1"/>
  <c r="F42" i="17" s="1"/>
  <c r="AD24" i="13"/>
  <c r="AE24" i="13" s="1"/>
  <c r="G44" i="17" s="1"/>
  <c r="F44" i="17" s="1"/>
  <c r="AD21" i="13"/>
  <c r="AE21" i="13" s="1"/>
  <c r="G41" i="17" s="1"/>
  <c r="F41" i="17" s="1"/>
  <c r="AD15" i="13"/>
  <c r="AE15" i="13" s="1"/>
  <c r="G36" i="17" s="1"/>
  <c r="F36" i="17" s="1"/>
  <c r="BC21" i="13"/>
  <c r="BD21" i="13" s="1"/>
  <c r="V16" i="3" s="1"/>
  <c r="BC10" i="23"/>
  <c r="BD10" i="23" s="1"/>
  <c r="AD16" i="13"/>
  <c r="AE16" i="13" s="1"/>
  <c r="G37" i="17" s="1"/>
  <c r="F37" i="17" s="1"/>
  <c r="AD27" i="13"/>
  <c r="AE27" i="13" s="1"/>
  <c r="G47" i="17" s="1"/>
  <c r="J47" i="17" s="1"/>
  <c r="AD12" i="13"/>
  <c r="AE12" i="13" s="1"/>
  <c r="G33" i="17" s="1"/>
  <c r="F33" i="17" s="1"/>
  <c r="AD14" i="13"/>
  <c r="AE14" i="13" s="1"/>
  <c r="G35" i="17" s="1"/>
  <c r="F35" i="17" s="1"/>
  <c r="BC27" i="13"/>
  <c r="BD27" i="13" s="1"/>
  <c r="V22" i="3" s="1"/>
  <c r="BC26" i="13"/>
  <c r="BD26" i="13" s="1"/>
  <c r="V21" i="3" s="1"/>
  <c r="BC13" i="13"/>
  <c r="BD13" i="13" s="1"/>
  <c r="V8" i="3" s="1"/>
  <c r="AD23" i="14"/>
  <c r="AE23" i="14" s="1"/>
  <c r="G98" i="17" s="1"/>
  <c r="J98" i="17" s="1"/>
  <c r="AD12" i="14"/>
  <c r="AE12" i="14" s="1"/>
  <c r="G88" i="17" s="1"/>
  <c r="J88" i="17" s="1"/>
  <c r="AD17" i="14"/>
  <c r="AE17" i="14" s="1"/>
  <c r="G93" i="17" s="1"/>
  <c r="J93" i="17" s="1"/>
  <c r="BC11" i="14"/>
  <c r="BD11" i="14" s="1"/>
  <c r="V6" i="5" s="1"/>
  <c r="AD9" i="14"/>
  <c r="AE9" i="14" s="1"/>
  <c r="G85" i="17" s="1"/>
  <c r="AD16" i="14"/>
  <c r="AE16" i="14" s="1"/>
  <c r="G92" i="17" s="1"/>
  <c r="J92" i="17" s="1"/>
  <c r="BC19" i="14"/>
  <c r="AD14" i="14"/>
  <c r="AE14" i="14" s="1"/>
  <c r="G90" i="17" s="1"/>
  <c r="AD21" i="14"/>
  <c r="AE21" i="14" s="1"/>
  <c r="G96" i="17" s="1"/>
  <c r="I21" i="15"/>
  <c r="AD24" i="14"/>
  <c r="AE24" i="14" s="1"/>
  <c r="G99" i="17" s="1"/>
  <c r="AD27" i="14"/>
  <c r="AE27" i="14" s="1"/>
  <c r="G102" i="17" s="1"/>
  <c r="F97" i="17"/>
  <c r="J97" i="17"/>
  <c r="BC12" i="14"/>
  <c r="BD12" i="14" s="1"/>
  <c r="V7" i="5" s="1"/>
  <c r="BC14" i="14"/>
  <c r="BD14" i="14" s="1"/>
  <c r="V9" i="5" s="1"/>
  <c r="BC20" i="14"/>
  <c r="BD20" i="14" s="1"/>
  <c r="V15" i="5" s="1"/>
  <c r="BC13" i="14"/>
  <c r="BD13" i="14" s="1"/>
  <c r="V8" i="5" s="1"/>
  <c r="BC9" i="14"/>
  <c r="AD9" i="23"/>
  <c r="AE9" i="23" s="1"/>
  <c r="G141" i="17" s="1"/>
  <c r="AD15" i="23"/>
  <c r="AE15" i="23" s="1"/>
  <c r="G147" i="17" s="1"/>
  <c r="AD8" i="23"/>
  <c r="AE8" i="23" s="1"/>
  <c r="F144" i="17"/>
  <c r="J144" i="17"/>
  <c r="G30" i="17"/>
  <c r="BC20" i="13"/>
  <c r="BD20" i="13" s="1"/>
  <c r="V15" i="3" s="1"/>
  <c r="BD9" i="13"/>
  <c r="BD19" i="13"/>
  <c r="F32" i="17"/>
  <c r="J32" i="17"/>
  <c r="BC12" i="13"/>
  <c r="BD12" i="13" s="1"/>
  <c r="V7" i="3" s="1"/>
  <c r="BC17" i="14"/>
  <c r="BD17" i="14" s="1"/>
  <c r="V12" i="5" s="1"/>
  <c r="BC16" i="14"/>
  <c r="BD16" i="14" s="1"/>
  <c r="V11" i="5" s="1"/>
  <c r="AD26" i="14"/>
  <c r="AE26" i="14" s="1"/>
  <c r="G101" i="17" s="1"/>
  <c r="BC13" i="23"/>
  <c r="BD13" i="23" s="1"/>
  <c r="J38" i="17"/>
  <c r="J146" i="17" l="1"/>
  <c r="J145" i="17"/>
  <c r="F89" i="17"/>
  <c r="J35" i="17"/>
  <c r="J44" i="17"/>
  <c r="J95" i="17"/>
  <c r="J45" i="17"/>
  <c r="F46" i="17"/>
  <c r="F40" i="17"/>
  <c r="J43" i="17"/>
  <c r="J100" i="17"/>
  <c r="F91" i="17"/>
  <c r="J86" i="17"/>
  <c r="J87" i="17"/>
  <c r="J41" i="17"/>
  <c r="J142" i="17"/>
  <c r="J36" i="17"/>
  <c r="J37" i="17"/>
  <c r="J33" i="17"/>
  <c r="F98" i="17"/>
  <c r="J31" i="17"/>
  <c r="F92" i="17"/>
  <c r="J143" i="17"/>
  <c r="F93" i="17"/>
  <c r="J34" i="17"/>
  <c r="F88" i="17"/>
  <c r="J42" i="17"/>
  <c r="J148" i="17"/>
  <c r="AE18" i="13"/>
  <c r="AE29" i="13" s="1"/>
  <c r="AE28" i="13"/>
  <c r="F47" i="17"/>
  <c r="BC28" i="13"/>
  <c r="BC17" i="23"/>
  <c r="AE28" i="14"/>
  <c r="J102" i="17"/>
  <c r="F102" i="17"/>
  <c r="BD28" i="13"/>
  <c r="V14" i="3"/>
  <c r="V23" i="3" s="1"/>
  <c r="AE17" i="23"/>
  <c r="G140" i="17"/>
  <c r="F147" i="17"/>
  <c r="J147" i="17"/>
  <c r="F99" i="17"/>
  <c r="J99" i="17"/>
  <c r="F96" i="17"/>
  <c r="J96" i="17"/>
  <c r="F30" i="17"/>
  <c r="J30" i="17"/>
  <c r="F141" i="17"/>
  <c r="J141" i="17"/>
  <c r="I27" i="15"/>
  <c r="G58" i="11" s="1"/>
  <c r="I24" i="15"/>
  <c r="J90" i="17"/>
  <c r="F90" i="17"/>
  <c r="J85" i="17"/>
  <c r="F85" i="17"/>
  <c r="J101" i="17"/>
  <c r="F101" i="17"/>
  <c r="BD18" i="13"/>
  <c r="BD29" i="13" s="1"/>
  <c r="V4" i="3"/>
  <c r="V13" i="3" s="1"/>
  <c r="V24" i="3" s="1"/>
  <c r="F39" i="17"/>
  <c r="J39" i="17"/>
  <c r="BC18" i="13"/>
  <c r="BC29" i="13" s="1"/>
  <c r="BD17" i="23"/>
  <c r="F94" i="17"/>
  <c r="J94" i="17"/>
  <c r="BC18" i="14"/>
  <c r="BC29" i="14" s="1"/>
  <c r="BD9" i="14"/>
  <c r="BC28" i="14"/>
  <c r="BD19" i="14"/>
  <c r="AE18" i="14"/>
  <c r="AE29" i="14" s="1"/>
  <c r="AE30" i="13" l="1"/>
  <c r="BC30" i="13"/>
  <c r="E91" i="17"/>
  <c r="E94" i="17"/>
  <c r="E97" i="17"/>
  <c r="E87" i="17"/>
  <c r="E93" i="17"/>
  <c r="E99" i="17"/>
  <c r="E90" i="17"/>
  <c r="E96" i="17"/>
  <c r="E89" i="17"/>
  <c r="E86" i="17"/>
  <c r="E88" i="17"/>
  <c r="E85" i="17"/>
  <c r="E100" i="17"/>
  <c r="E92" i="17"/>
  <c r="E98" i="17"/>
  <c r="E101" i="17"/>
  <c r="E95" i="17"/>
  <c r="E102" i="17"/>
  <c r="K32" i="17"/>
  <c r="K31" i="17"/>
  <c r="K36" i="17"/>
  <c r="K35" i="17"/>
  <c r="K38" i="17"/>
  <c r="K46" i="17"/>
  <c r="K44" i="17"/>
  <c r="K42" i="17"/>
  <c r="K30" i="17"/>
  <c r="K43" i="17"/>
  <c r="K39" i="17"/>
  <c r="K37" i="17"/>
  <c r="K33" i="17"/>
  <c r="K45" i="17"/>
  <c r="K41" i="17"/>
  <c r="K34" i="17"/>
  <c r="K47" i="17"/>
  <c r="K40" i="17"/>
  <c r="BD30" i="13"/>
  <c r="G6" i="3" s="1"/>
  <c r="K89" i="17"/>
  <c r="K87" i="17"/>
  <c r="K88" i="17"/>
  <c r="K93" i="17"/>
  <c r="K85" i="17"/>
  <c r="K94" i="17"/>
  <c r="K95" i="17"/>
  <c r="K102" i="17"/>
  <c r="K91" i="17"/>
  <c r="K96" i="17"/>
  <c r="K101" i="17"/>
  <c r="K86" i="17"/>
  <c r="K92" i="17"/>
  <c r="K90" i="17"/>
  <c r="K99" i="17"/>
  <c r="K97" i="17"/>
  <c r="K100" i="17"/>
  <c r="K98" i="17"/>
  <c r="L98" i="17" s="1"/>
  <c r="M98" i="17" s="1"/>
  <c r="U192" i="17" s="1"/>
  <c r="E34" i="17"/>
  <c r="E30" i="17"/>
  <c r="E32" i="17"/>
  <c r="E38" i="17"/>
  <c r="D38" i="17" s="1"/>
  <c r="E46" i="17"/>
  <c r="E35" i="17"/>
  <c r="E37" i="17"/>
  <c r="D37" i="17" s="1"/>
  <c r="E31" i="17"/>
  <c r="E43" i="17"/>
  <c r="E36" i="17"/>
  <c r="D36" i="17" s="1"/>
  <c r="E33" i="17"/>
  <c r="E44" i="17"/>
  <c r="E42" i="17"/>
  <c r="E39" i="17"/>
  <c r="E40" i="17"/>
  <c r="E41" i="17"/>
  <c r="E47" i="17"/>
  <c r="D47" i="17" s="1"/>
  <c r="E45" i="17"/>
  <c r="F140" i="17"/>
  <c r="J140" i="17"/>
  <c r="BD18" i="14"/>
  <c r="BD29" i="14" s="1"/>
  <c r="V4" i="5"/>
  <c r="V13" i="5" s="1"/>
  <c r="V24" i="5" s="1"/>
  <c r="BD28" i="14"/>
  <c r="V14" i="5"/>
  <c r="V23" i="5" s="1"/>
  <c r="BC30" i="14"/>
  <c r="V25" i="3"/>
  <c r="AE30" i="14"/>
  <c r="L88" i="17" l="1"/>
  <c r="D39" i="17"/>
  <c r="C39" i="17" s="1"/>
  <c r="K182" i="17" s="1"/>
  <c r="V27" i="3"/>
  <c r="T27" i="3"/>
  <c r="AD27" i="3"/>
  <c r="X27" i="3"/>
  <c r="AB27" i="3"/>
  <c r="Z27" i="3"/>
  <c r="G12" i="3"/>
  <c r="P12" i="3"/>
  <c r="E12" i="3"/>
  <c r="F12" i="3"/>
  <c r="M12" i="3"/>
  <c r="K12" i="3"/>
  <c r="L12" i="3"/>
  <c r="N12" i="3"/>
  <c r="H12" i="3"/>
  <c r="J12" i="3"/>
  <c r="I12" i="3"/>
  <c r="O12" i="3"/>
  <c r="L93" i="17"/>
  <c r="L92" i="17"/>
  <c r="L90" i="17"/>
  <c r="L97" i="17"/>
  <c r="M97" i="17" s="1"/>
  <c r="T192" i="17" s="1"/>
  <c r="D43" i="17"/>
  <c r="C43" i="17" s="1"/>
  <c r="G182" i="17" s="1"/>
  <c r="D45" i="17"/>
  <c r="C45" i="17" s="1"/>
  <c r="E182" i="17" s="1"/>
  <c r="D30" i="17"/>
  <c r="D46" i="17"/>
  <c r="C46" i="17" s="1"/>
  <c r="D182" i="17" s="1"/>
  <c r="L101" i="17"/>
  <c r="M101" i="17" s="1"/>
  <c r="X192" i="17" s="1"/>
  <c r="D33" i="17"/>
  <c r="D32" i="17"/>
  <c r="D31" i="17"/>
  <c r="L96" i="17"/>
  <c r="M96" i="17" s="1"/>
  <c r="S192" i="17" s="1"/>
  <c r="L87" i="17"/>
  <c r="D40" i="17"/>
  <c r="C40" i="17" s="1"/>
  <c r="J182" i="17" s="1"/>
  <c r="L100" i="17"/>
  <c r="M100" i="17" s="1"/>
  <c r="W192" i="17" s="1"/>
  <c r="L91" i="17"/>
  <c r="L85" i="17"/>
  <c r="L89" i="17"/>
  <c r="L102" i="17"/>
  <c r="M102" i="17" s="1"/>
  <c r="M103" i="17" s="1"/>
  <c r="V25" i="5"/>
  <c r="D42" i="17"/>
  <c r="C42" i="17" s="1"/>
  <c r="H182" i="17" s="1"/>
  <c r="D34" i="17"/>
  <c r="L99" i="17"/>
  <c r="M99" i="17" s="1"/>
  <c r="V192" i="17" s="1"/>
  <c r="L95" i="17"/>
  <c r="M95" i="17" s="1"/>
  <c r="R192" i="17" s="1"/>
  <c r="D35" i="17"/>
  <c r="L86" i="17"/>
  <c r="BD30" i="14"/>
  <c r="G6" i="5" s="1"/>
  <c r="D41" i="17"/>
  <c r="C41" i="17" s="1"/>
  <c r="I182" i="17" s="1"/>
  <c r="D44" i="17"/>
  <c r="C44" i="17" s="1"/>
  <c r="F182" i="17" s="1"/>
  <c r="L94" i="17"/>
  <c r="M94" i="17" s="1"/>
  <c r="Q192" i="17" s="1"/>
  <c r="C47" i="17"/>
  <c r="L40" i="17"/>
  <c r="M40" i="17" s="1"/>
  <c r="R182" i="17" s="1"/>
  <c r="L45" i="17"/>
  <c r="M45" i="17" s="1"/>
  <c r="W182" i="17" s="1"/>
  <c r="L43" i="17"/>
  <c r="M43" i="17" s="1"/>
  <c r="U182" i="17" s="1"/>
  <c r="L46" i="17"/>
  <c r="M46" i="17" s="1"/>
  <c r="X182" i="17" s="1"/>
  <c r="L31" i="17"/>
  <c r="D101" i="17"/>
  <c r="C101" i="17" s="1"/>
  <c r="D192" i="17" s="1"/>
  <c r="D85" i="17"/>
  <c r="D96" i="17"/>
  <c r="C96" i="17" s="1"/>
  <c r="I192" i="17" s="1"/>
  <c r="D87" i="17"/>
  <c r="L47" i="17"/>
  <c r="M47" i="17" s="1"/>
  <c r="L33" i="17"/>
  <c r="L30" i="17"/>
  <c r="L38" i="17"/>
  <c r="L32" i="17"/>
  <c r="D98" i="17"/>
  <c r="C98" i="17" s="1"/>
  <c r="G192" i="17" s="1"/>
  <c r="D88" i="17"/>
  <c r="D90" i="17"/>
  <c r="D97" i="17"/>
  <c r="C97" i="17" s="1"/>
  <c r="H192" i="17" s="1"/>
  <c r="K143" i="17"/>
  <c r="K141" i="17"/>
  <c r="K140" i="17"/>
  <c r="K142" i="17"/>
  <c r="K144" i="17"/>
  <c r="K147" i="17"/>
  <c r="K146" i="17"/>
  <c r="K148" i="17"/>
  <c r="K145" i="17"/>
  <c r="E144" i="17"/>
  <c r="E142" i="17"/>
  <c r="E141" i="17"/>
  <c r="E147" i="17"/>
  <c r="E145" i="17"/>
  <c r="E140" i="17"/>
  <c r="D140" i="17" s="1"/>
  <c r="E143" i="17"/>
  <c r="E148" i="17"/>
  <c r="E146" i="17"/>
  <c r="L34" i="17"/>
  <c r="L37" i="17"/>
  <c r="L42" i="17"/>
  <c r="M42" i="17" s="1"/>
  <c r="T182" i="17" s="1"/>
  <c r="L35" i="17"/>
  <c r="D102" i="17"/>
  <c r="D92" i="17"/>
  <c r="D86" i="17"/>
  <c r="D99" i="17"/>
  <c r="C99" i="17" s="1"/>
  <c r="F192" i="17" s="1"/>
  <c r="D94" i="17"/>
  <c r="C94" i="17" s="1"/>
  <c r="K192" i="17" s="1"/>
  <c r="F15" i="11"/>
  <c r="F5" i="11"/>
  <c r="L41" i="17"/>
  <c r="M41" i="17" s="1"/>
  <c r="S182" i="17" s="1"/>
  <c r="L39" i="17"/>
  <c r="M39" i="17" s="1"/>
  <c r="Q182" i="17" s="1"/>
  <c r="L44" i="17"/>
  <c r="M44" i="17" s="1"/>
  <c r="V182" i="17" s="1"/>
  <c r="L36" i="17"/>
  <c r="D95" i="17"/>
  <c r="C95" i="17" s="1"/>
  <c r="J192" i="17" s="1"/>
  <c r="D100" i="17"/>
  <c r="C100" i="17" s="1"/>
  <c r="E192" i="17" s="1"/>
  <c r="D89" i="17"/>
  <c r="D93" i="17"/>
  <c r="D91" i="17"/>
  <c r="V27" i="5" l="1"/>
  <c r="T27" i="5"/>
  <c r="AD27" i="5"/>
  <c r="AB27" i="5"/>
  <c r="Z27" i="5"/>
  <c r="X27" i="5"/>
  <c r="H12" i="5"/>
  <c r="P12" i="5"/>
  <c r="G12" i="5"/>
  <c r="O12" i="5"/>
  <c r="F12" i="5"/>
  <c r="N12" i="5"/>
  <c r="M12" i="5"/>
  <c r="L12" i="5"/>
  <c r="K12" i="5"/>
  <c r="J12" i="5"/>
  <c r="I12" i="5"/>
  <c r="E12" i="5"/>
  <c r="Y192" i="17"/>
  <c r="F6" i="11"/>
  <c r="F7" i="11" s="1"/>
  <c r="D148" i="17"/>
  <c r="D141" i="17"/>
  <c r="F16" i="11"/>
  <c r="F17" i="11" s="1"/>
  <c r="D143" i="17"/>
  <c r="D142" i="17"/>
  <c r="D146" i="17"/>
  <c r="C146" i="17" s="1"/>
  <c r="E203" i="17" s="1"/>
  <c r="D145" i="17"/>
  <c r="C145" i="17" s="1"/>
  <c r="F203" i="17" s="1"/>
  <c r="D144" i="17"/>
  <c r="C144" i="17" s="1"/>
  <c r="G203" i="17" s="1"/>
  <c r="L147" i="17"/>
  <c r="M147" i="17" s="1"/>
  <c r="X203" i="17" s="1"/>
  <c r="L148" i="17"/>
  <c r="M148" i="17" s="1"/>
  <c r="L142" i="17"/>
  <c r="C49" i="17"/>
  <c r="M49" i="17" s="1"/>
  <c r="C104" i="17"/>
  <c r="M104" i="17" s="1"/>
  <c r="J104" i="17" s="1"/>
  <c r="C102" i="17"/>
  <c r="L146" i="17"/>
  <c r="M146" i="17" s="1"/>
  <c r="W203" i="17" s="1"/>
  <c r="L140" i="17"/>
  <c r="Y182" i="17"/>
  <c r="M48" i="17"/>
  <c r="L141" i="17"/>
  <c r="D147" i="17"/>
  <c r="C147" i="17" s="1"/>
  <c r="D203" i="17" s="1"/>
  <c r="L145" i="17"/>
  <c r="M145" i="17" s="1"/>
  <c r="V203" i="17" s="1"/>
  <c r="L144" i="17"/>
  <c r="M144" i="17" s="1"/>
  <c r="U203" i="17" s="1"/>
  <c r="L143" i="17"/>
  <c r="C182" i="17"/>
  <c r="C48" i="17"/>
  <c r="F18" i="11" l="1"/>
  <c r="D18" i="11"/>
  <c r="N18" i="11"/>
  <c r="L18" i="11"/>
  <c r="H18" i="11"/>
  <c r="J18" i="11"/>
  <c r="F8" i="11"/>
  <c r="D8" i="11"/>
  <c r="E8" i="11"/>
  <c r="O8" i="11"/>
  <c r="M8" i="11"/>
  <c r="N8" i="11"/>
  <c r="L8" i="11"/>
  <c r="G8" i="11"/>
  <c r="I8" i="11"/>
  <c r="K8" i="11"/>
  <c r="J8" i="11"/>
  <c r="H8" i="11"/>
  <c r="C150" i="17"/>
  <c r="C148" i="17"/>
  <c r="C203" i="17" s="1"/>
  <c r="F49" i="17"/>
  <c r="F52" i="17" s="1"/>
  <c r="J49" i="17"/>
  <c r="U185" i="17" s="1"/>
  <c r="M150" i="17"/>
  <c r="P132" i="17"/>
  <c r="S198" i="17"/>
  <c r="S215" i="17" s="1"/>
  <c r="S224" i="17" s="1"/>
  <c r="M42" i="11" s="1"/>
  <c r="C192" i="17"/>
  <c r="C103" i="17"/>
  <c r="F104" i="17" s="1"/>
  <c r="Y203" i="17"/>
  <c r="M149" i="17"/>
  <c r="C149" i="17" l="1"/>
  <c r="F151" i="17" s="1"/>
  <c r="J185" i="17"/>
  <c r="J52" i="17"/>
  <c r="J151" i="17"/>
  <c r="S208" i="17" s="1"/>
  <c r="F198" i="17"/>
  <c r="L132" i="17"/>
  <c r="F171" i="17"/>
  <c r="J208" i="17"/>
  <c r="M208" i="17" s="1"/>
  <c r="U215" i="17"/>
  <c r="U224" i="17" s="1"/>
  <c r="V215" i="17"/>
  <c r="V224" i="17" s="1"/>
  <c r="O185" i="17"/>
  <c r="O198" i="17"/>
  <c r="AD18" i="11"/>
  <c r="AG18" i="11" l="1"/>
  <c r="P42" i="11"/>
  <c r="AF18" i="11"/>
  <c r="O42" i="11"/>
  <c r="Q224" i="17"/>
  <c r="R224" i="17"/>
  <c r="M185" i="17"/>
  <c r="G215" i="17"/>
  <c r="F215" i="17"/>
  <c r="F224" i="17" s="1"/>
  <c r="G31" i="11"/>
  <c r="J171" i="17"/>
  <c r="AG15" i="11"/>
  <c r="P31" i="11"/>
  <c r="O208" i="17"/>
  <c r="AD15" i="11"/>
  <c r="M31" i="11"/>
  <c r="Y15" i="11"/>
  <c r="H31" i="11"/>
  <c r="O215" i="17"/>
  <c r="AF15" i="11"/>
  <c r="O31" i="11"/>
  <c r="M198" i="17"/>
  <c r="T18" i="11" l="1"/>
  <c r="C42" i="11"/>
  <c r="AB18" i="11"/>
  <c r="K42" i="11"/>
  <c r="AC18" i="11"/>
  <c r="L42" i="11"/>
  <c r="G224" i="17"/>
  <c r="U15" i="11"/>
  <c r="D31" i="11"/>
  <c r="M215" i="17"/>
  <c r="Z15" i="11" s="1"/>
  <c r="X15" i="11"/>
  <c r="J29" i="11"/>
  <c r="O224" i="17"/>
  <c r="AA15" i="11"/>
  <c r="T15" i="11"/>
  <c r="C31" i="11"/>
  <c r="P33" i="11" s="1"/>
  <c r="O32" i="11"/>
  <c r="K32" i="11"/>
  <c r="L32" i="11"/>
  <c r="M32" i="11"/>
  <c r="N32" i="11"/>
  <c r="P32" i="11"/>
  <c r="U18" i="11" l="1"/>
  <c r="D42" i="11"/>
  <c r="C43" i="11" s="1"/>
  <c r="AA18" i="11"/>
  <c r="J40" i="11"/>
  <c r="M224" i="17"/>
  <c r="I29" i="11"/>
  <c r="D33" i="11"/>
  <c r="F33" i="11"/>
  <c r="N43" i="11"/>
  <c r="C33" i="11"/>
  <c r="M33" i="11"/>
  <c r="K43" i="11"/>
  <c r="O43" i="11"/>
  <c r="E33" i="11"/>
  <c r="G33" i="11"/>
  <c r="L43" i="11"/>
  <c r="P43" i="11"/>
  <c r="N33" i="11"/>
  <c r="G32" i="11"/>
  <c r="F43" i="11"/>
  <c r="F32" i="11"/>
  <c r="L33" i="11"/>
  <c r="D32" i="11"/>
  <c r="C32" i="11"/>
  <c r="E44" i="11"/>
  <c r="H32" i="11"/>
  <c r="K33" i="11"/>
  <c r="O33" i="11"/>
  <c r="E32" i="11"/>
  <c r="H33" i="11"/>
  <c r="M43" i="11"/>
  <c r="H43" i="11" l="1"/>
  <c r="K44" i="11"/>
  <c r="Z18" i="11"/>
  <c r="I40" i="11"/>
  <c r="O44" i="11"/>
  <c r="P44" i="11"/>
  <c r="D43" i="11"/>
  <c r="D44" i="11"/>
  <c r="G43" i="11"/>
  <c r="M44" i="11"/>
  <c r="L44" i="11"/>
  <c r="G44" i="11"/>
  <c r="E43" i="11"/>
  <c r="N44" i="11"/>
  <c r="F44" i="11"/>
  <c r="C44" i="11"/>
  <c r="H44" i="11"/>
</calcChain>
</file>

<file path=xl/sharedStrings.xml><?xml version="1.0" encoding="utf-8"?>
<sst xmlns="http://schemas.openxmlformats.org/spreadsheetml/2006/main" count="1775" uniqueCount="246">
  <si>
    <t>Hole</t>
  </si>
  <si>
    <t>OUT</t>
  </si>
  <si>
    <t>IN</t>
  </si>
  <si>
    <t>TOTAL</t>
  </si>
  <si>
    <t>Par</t>
  </si>
  <si>
    <t>Jeff</t>
  </si>
  <si>
    <t>Actual score</t>
  </si>
  <si>
    <t>SSS</t>
  </si>
  <si>
    <t xml:space="preserve"> </t>
  </si>
  <si>
    <t>ENTER DATA</t>
  </si>
  <si>
    <t>Stableford</t>
  </si>
  <si>
    <t>Handicaps based on this round only are as follows:</t>
  </si>
  <si>
    <t>Total Gross Score minus the SSS.</t>
  </si>
  <si>
    <t>Handicaps thought to be appropriate:</t>
  </si>
  <si>
    <t>or averaged Total Gross Score minus the SSS.</t>
  </si>
  <si>
    <t>Derek</t>
  </si>
  <si>
    <t>Tom</t>
  </si>
  <si>
    <t>Derm</t>
  </si>
  <si>
    <t>Neil</t>
  </si>
  <si>
    <t>Steve</t>
  </si>
  <si>
    <t>Day 1</t>
  </si>
  <si>
    <t>Day 2</t>
  </si>
  <si>
    <t>Total</t>
  </si>
  <si>
    <t>Individual Stableford</t>
  </si>
  <si>
    <t>Calculations in black and scores in red.</t>
  </si>
  <si>
    <t>Net Score Calculator</t>
  </si>
  <si>
    <t>ACTUAL SCORE- SHOTS ALLOWED + PAR</t>
  </si>
  <si>
    <t xml:space="preserve">  </t>
  </si>
  <si>
    <t>SI</t>
  </si>
  <si>
    <t>Gross score (adjust to</t>
  </si>
  <si>
    <t>a max of double bogey)</t>
  </si>
  <si>
    <t>Handicaps thought to be appropriate</t>
  </si>
  <si>
    <t>Handicaps based on Day 1</t>
  </si>
  <si>
    <t>Handicaps based on Day 2</t>
  </si>
  <si>
    <t>Difference on Day 1</t>
  </si>
  <si>
    <t>Difference on Day 2</t>
  </si>
  <si>
    <t xml:space="preserve">Average played handicap </t>
  </si>
  <si>
    <t>Average handicap difference</t>
  </si>
  <si>
    <t>More appropriate handicaps!!</t>
  </si>
  <si>
    <t>Paul</t>
  </si>
  <si>
    <t>Stew</t>
  </si>
  <si>
    <t>H'cap</t>
  </si>
  <si>
    <t>Handicap</t>
  </si>
  <si>
    <t>H'cap on day</t>
  </si>
  <si>
    <t>Difference</t>
  </si>
  <si>
    <t xml:space="preserve">Individual Stableford </t>
  </si>
  <si>
    <t>Team Stableford (best hole scores from pair)</t>
  </si>
  <si>
    <t>TOT</t>
  </si>
  <si>
    <t>36+</t>
  </si>
  <si>
    <t>Mike</t>
  </si>
  <si>
    <t>Stewart</t>
  </si>
  <si>
    <t>Dermot</t>
  </si>
  <si>
    <t>v</t>
  </si>
  <si>
    <t>HOLE</t>
  </si>
  <si>
    <t>Shots</t>
  </si>
  <si>
    <t>Points</t>
  </si>
  <si>
    <t>Up or</t>
  </si>
  <si>
    <t>Down</t>
  </si>
  <si>
    <t>HC</t>
  </si>
  <si>
    <t>Result</t>
  </si>
  <si>
    <t>SATURDAY</t>
  </si>
  <si>
    <t>FRIDAY</t>
  </si>
  <si>
    <t>9 &amp; 8</t>
  </si>
  <si>
    <t>8 &amp; 7</t>
  </si>
  <si>
    <t>7 &amp; 6</t>
  </si>
  <si>
    <t>6 &amp; 5</t>
  </si>
  <si>
    <t>5 &amp; 4</t>
  </si>
  <si>
    <t>4 &amp; 3</t>
  </si>
  <si>
    <t>3 &amp; 2</t>
  </si>
  <si>
    <t>2 &amp; 1</t>
  </si>
  <si>
    <t>1 &amp; 0</t>
  </si>
  <si>
    <t>MATCH 1</t>
  </si>
  <si>
    <t>MATCH 2</t>
  </si>
  <si>
    <t>MATCH 4</t>
  </si>
  <si>
    <t>MATCH 3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</si>
  <si>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</si>
  <si>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</si>
  <si>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</si>
  <si>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</si>
  <si>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</si>
  <si>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</si>
  <si>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</si>
  <si>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</si>
  <si>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OVERALL</t>
  </si>
  <si>
    <t>INDIVIDUAL</t>
  </si>
  <si>
    <t>TEAM</t>
  </si>
  <si>
    <t>Jeff &amp; Steve</t>
  </si>
  <si>
    <t>Dermot &amp; Tom</t>
  </si>
  <si>
    <t>Paul &amp; Derek</t>
  </si>
  <si>
    <t>18            19</t>
  </si>
  <si>
    <t>FRIDAY POSITION</t>
  </si>
  <si>
    <t>SATURDAY POSITION</t>
  </si>
  <si>
    <t>Max £10</t>
  </si>
  <si>
    <t>PLACE</t>
  </si>
  <si>
    <t>Day1 input FRIDAY</t>
  </si>
  <si>
    <t>Day 1 Friday summary</t>
  </si>
  <si>
    <t>Day 2 input SATURDAY</t>
  </si>
  <si>
    <t>Day 2 Saturday summary</t>
  </si>
  <si>
    <t>Team Position after Day 1</t>
  </si>
  <si>
    <t>Day 1 position</t>
  </si>
  <si>
    <t>Day 2 position</t>
  </si>
  <si>
    <t>RYDER CUP DOUBLES AND SINGLES</t>
  </si>
  <si>
    <t>RYDER CUP SINGLES AND SINGLES</t>
  </si>
  <si>
    <t>Day 1 H'cap</t>
  </si>
  <si>
    <t>Day 2 H'cap</t>
  </si>
  <si>
    <t>*</t>
  </si>
  <si>
    <t>Average Diff</t>
  </si>
  <si>
    <t>Team position</t>
  </si>
  <si>
    <t>Individual</t>
  </si>
  <si>
    <t>Overall position</t>
  </si>
  <si>
    <t>Tories - Blue Hats</t>
  </si>
  <si>
    <t>Labour - Red Hats</t>
  </si>
  <si>
    <t>Friday - 18 holes on Meon Course</t>
  </si>
  <si>
    <t>Steve &amp; Jeff - Red</t>
  </si>
  <si>
    <t>Dermot &amp; Tom - Green</t>
  </si>
  <si>
    <t>Mick &amp; Rich - Turqoise</t>
  </si>
  <si>
    <t>Neil &amp; Stewart - Yellow</t>
  </si>
  <si>
    <t>18 Holes on MEON course</t>
  </si>
  <si>
    <t>Handicaps</t>
  </si>
  <si>
    <t>Brian</t>
  </si>
  <si>
    <t>TORY</t>
  </si>
  <si>
    <t>LABOUR</t>
  </si>
  <si>
    <t>TORIES</t>
  </si>
  <si>
    <t>HIGHEST OCCURRENCE OF A RECORDED WIN, EITHER TORIES OR LABOUR, IS THE RESULT.  IF NO RECORDED WIN THEN THE MATCH IS HALVED.</t>
  </si>
  <si>
    <t xml:space="preserve">Day3 couse info SUNDAY </t>
  </si>
  <si>
    <t>Mick</t>
  </si>
  <si>
    <t>Rich</t>
  </si>
  <si>
    <t>Skips</t>
  </si>
  <si>
    <t>Mick &amp; Rich</t>
  </si>
  <si>
    <t>Derm &amp; Tom</t>
  </si>
  <si>
    <t>Neil &amp; Stew</t>
  </si>
  <si>
    <t>ELECTION RYDER CUP - FRIDAY - MATCHES 1 THROUGH 3</t>
  </si>
  <si>
    <t>ELECTION RYDER CUP - SATURDAY - MATCHES 4 THROUGH 9</t>
  </si>
  <si>
    <t>SUNDAY</t>
  </si>
  <si>
    <t>16          22</t>
  </si>
  <si>
    <t>18          38</t>
  </si>
  <si>
    <t>20          35</t>
  </si>
  <si>
    <t>18          34</t>
  </si>
  <si>
    <t>27          19</t>
  </si>
  <si>
    <t>x</t>
  </si>
  <si>
    <t>ELECTION RYDER CUP RESULTS</t>
  </si>
  <si>
    <t>FRIDAY AND SATURDAY</t>
  </si>
  <si>
    <t>FRIDAY AND SATURDAY AND SUNDAY</t>
  </si>
  <si>
    <t>best scores</t>
  </si>
  <si>
    <t>Sunday Texas Scramble</t>
  </si>
  <si>
    <t>handicaps</t>
  </si>
  <si>
    <t>FRIDAY AND SATURDAY ONLY</t>
  </si>
  <si>
    <t>ELECTION RYDER CUP - SUNDAY - MATCHES 10 THROUGH 12</t>
  </si>
  <si>
    <t>Individual &amp; Pairs Stableford &amp; Election Ryder Cup Doubles</t>
  </si>
  <si>
    <t>Individual &amp; Pairs Stableford &amp; Election Ryder Cup Singles</t>
  </si>
  <si>
    <t>Sunday - 9 Holes on Valley Course  - 9 Hole Course</t>
  </si>
  <si>
    <t>Team</t>
  </si>
  <si>
    <t>Colours</t>
  </si>
  <si>
    <t>Teams</t>
  </si>
  <si>
    <t>The 9 Holes on VALLEY course</t>
  </si>
  <si>
    <r>
      <t xml:space="preserve">The 9 Holes on Valley course </t>
    </r>
    <r>
      <rPr>
        <b/>
        <sz val="14"/>
        <color rgb="FFFF0000"/>
        <rFont val="Calibri"/>
        <family val="2"/>
        <scheme val="minor"/>
      </rPr>
      <t>then the 1st 9 Holes on Meon course</t>
    </r>
  </si>
  <si>
    <r>
      <rPr>
        <b/>
        <sz val="8.8000000000000007"/>
        <color rgb="FF0070C0"/>
        <rFont val="Arial"/>
        <family val="2"/>
      </rPr>
      <t>Satu</t>
    </r>
    <r>
      <rPr>
        <b/>
        <sz val="8.8000000000000007"/>
        <color rgb="FFFF0000"/>
        <rFont val="Arial"/>
        <family val="2"/>
      </rPr>
      <t xml:space="preserve">rday - </t>
    </r>
    <r>
      <rPr>
        <b/>
        <sz val="8.8000000000000007"/>
        <color rgb="FF0070C0"/>
        <rFont val="Arial"/>
        <family val="2"/>
      </rPr>
      <t>9 Holes on the Valley Course</t>
    </r>
    <r>
      <rPr>
        <b/>
        <sz val="8.8000000000000007"/>
        <color rgb="FFFF0000"/>
        <rFont val="Arial"/>
        <family val="2"/>
      </rPr>
      <t xml:space="preserve"> &amp; First 9 on MEON Course.</t>
    </r>
  </si>
  <si>
    <t>TS H'caps</t>
  </si>
  <si>
    <t>18    34</t>
  </si>
  <si>
    <t>16    22</t>
  </si>
  <si>
    <t>18    38</t>
  </si>
  <si>
    <t>20    35</t>
  </si>
  <si>
    <t>18    19</t>
  </si>
  <si>
    <t>Robin</t>
  </si>
  <si>
    <t>12    32</t>
  </si>
  <si>
    <t>Rich M</t>
  </si>
  <si>
    <t>Brian &amp; Robin</t>
  </si>
  <si>
    <t>Robin &amp; Brian</t>
  </si>
  <si>
    <t>12          32</t>
  </si>
  <si>
    <t>Team TS Handicaps</t>
  </si>
  <si>
    <t xml:space="preserve">      Handicaps</t>
  </si>
  <si>
    <t>Tee Off</t>
  </si>
  <si>
    <t>average</t>
  </si>
  <si>
    <t>Brian + Robin - Navy Blue</t>
  </si>
  <si>
    <t>Derek &amp; Paul - Stripey!</t>
  </si>
  <si>
    <t>Bug</t>
  </si>
  <si>
    <t>String ft</t>
  </si>
  <si>
    <t>IF NEEDED</t>
  </si>
  <si>
    <r>
      <rPr>
        <sz val="11"/>
        <color rgb="FF0070C0"/>
        <rFont val="Calibri"/>
        <family val="2"/>
        <scheme val="minor"/>
      </rPr>
      <t>Tee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Off</t>
    </r>
  </si>
  <si>
    <t>Meon Valley Marriott Hotel &amp; Country Club,</t>
  </si>
  <si>
    <t>Sandy Lane, Shedfield, Southampton,</t>
  </si>
  <si>
    <t>SO32 2HQ</t>
  </si>
  <si>
    <t>May 8 -10/2015</t>
  </si>
  <si>
    <t>Each length of string to be in ft in as per team handicap</t>
  </si>
  <si>
    <t>Lab - Red Hats</t>
  </si>
  <si>
    <t>Tory - Blue Hats</t>
  </si>
  <si>
    <t>FRIDAY &amp; SATURDAY</t>
  </si>
  <si>
    <t>FORINFORMATION ONLY</t>
  </si>
  <si>
    <t>Max £25</t>
  </si>
  <si>
    <t>Pairs Stableford Texas Scramble</t>
  </si>
  <si>
    <t>Putting Competition before.</t>
  </si>
  <si>
    <t>Pink Ball</t>
  </si>
  <si>
    <t>FOR INFORMATION ONLY</t>
  </si>
  <si>
    <t>FRIDAY AND SATURDAY AND SUNDAY FOR INFORMATION ONLY</t>
  </si>
  <si>
    <t>FRIDAY &amp; SATURDAY &amp; SUNDAY</t>
  </si>
  <si>
    <t>Day #1 - Fourballs</t>
  </si>
  <si>
    <t>The Lamb Shanks</t>
  </si>
  <si>
    <t>Halved</t>
  </si>
  <si>
    <t>The Borstal Bandits</t>
  </si>
  <si>
    <t>New Eltham Nadgers</t>
  </si>
  <si>
    <t>Lost 3 &amp; 2</t>
  </si>
  <si>
    <t>Won 3 &amp; 2</t>
  </si>
  <si>
    <t>Amy's Mum Loves Golf</t>
  </si>
  <si>
    <t>The Sidcup Hackers</t>
  </si>
  <si>
    <t>Won 9 &amp; 7</t>
  </si>
  <si>
    <t>Lost 9 &amp; 7</t>
  </si>
  <si>
    <t>The Dulverton Drivers</t>
  </si>
  <si>
    <t>The BJs</t>
  </si>
  <si>
    <t>Won 2 Up</t>
  </si>
  <si>
    <t>Lost 2 Down</t>
  </si>
  <si>
    <t>The Green Jackets</t>
  </si>
  <si>
    <t>Ricky's Flowers</t>
  </si>
  <si>
    <t>-</t>
  </si>
  <si>
    <t>Justin's Roses</t>
  </si>
  <si>
    <t>Day #2 - Singles</t>
  </si>
  <si>
    <t>Wayne</t>
  </si>
  <si>
    <t>(15)</t>
  </si>
  <si>
    <t>Lost 1 Down</t>
  </si>
  <si>
    <t>Won 1 Up</t>
  </si>
  <si>
    <t>(N/A)</t>
  </si>
  <si>
    <t>Jacob Marley</t>
  </si>
  <si>
    <t>Phil</t>
  </si>
  <si>
    <t>(25)</t>
  </si>
  <si>
    <t>Lost 5 &amp; 3</t>
  </si>
  <si>
    <t>Won 5 &amp; 3</t>
  </si>
  <si>
    <t>(19)</t>
  </si>
  <si>
    <t>Alan</t>
  </si>
  <si>
    <t>(26)</t>
  </si>
  <si>
    <t>(39)</t>
  </si>
  <si>
    <t>Joel</t>
  </si>
  <si>
    <t>(22)</t>
  </si>
  <si>
    <t>Lost 2 &amp; 1</t>
  </si>
  <si>
    <t>Won 2 &amp; 1</t>
  </si>
  <si>
    <t>(20)</t>
  </si>
  <si>
    <t>(21)</t>
  </si>
  <si>
    <t>(0)</t>
  </si>
  <si>
    <t>James</t>
  </si>
  <si>
    <t>Lost 5 &amp; 4</t>
  </si>
  <si>
    <t>Won 5 &amp; 4</t>
  </si>
  <si>
    <t>(28)</t>
  </si>
  <si>
    <t>Rich B</t>
  </si>
  <si>
    <t>(27)</t>
  </si>
  <si>
    <t>Lost 6 &amp; 5</t>
  </si>
  <si>
    <t>Won 6 &amp; 5</t>
  </si>
  <si>
    <t>(17)</t>
  </si>
  <si>
    <t>(47)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</si>
</sst>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£&quot;#,##0.00;[Red]&quot;£&quot;#,##0.00"/>
    <numFmt numFmtId="166" formatCode="#,##0;[Red]#,##0"/>
    <numFmt numFmtId="167" formatCode="&quot;£&quot;#,##0;[Red]&quot;£&quot;#,##0"/>
    <numFmt numFmtId="168" formatCode="&quot;£&quot;#,##0"/>
  </numFmts>
  <fonts count="5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rgb="FF0070C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8.8000000000000007"/>
      <color rgb="FF555555"/>
      <name val="Arial"/>
      <family val="2"/>
    </font>
    <font>
      <sz val="12"/>
      <color rgb="FF0070C0"/>
      <name val="Calibri"/>
      <family val="2"/>
      <scheme val="minor"/>
    </font>
    <font>
      <b/>
      <sz val="8.8000000000000007"/>
      <color rgb="FFFF0000"/>
      <name val="Arial"/>
      <family val="2"/>
    </font>
    <font>
      <b/>
      <sz val="8.8000000000000007"/>
      <color rgb="FF0070C0"/>
      <name val="Arial"/>
      <family val="2"/>
    </font>
    <font>
      <b/>
      <sz val="14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0070C0"/>
      <name val="Arial"/>
      <family val="2"/>
    </font>
    <font>
      <sz val="16"/>
      <color rgb="FF00B05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lightHorizontal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8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0" xfId="0" applyFont="1" applyBorder="1"/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0" fontId="0" fillId="0" borderId="2" xfId="0" applyBorder="1"/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0" xfId="0" applyFont="1"/>
    <xf numFmtId="0" fontId="5" fillId="0" borderId="8" xfId="0" applyFont="1" applyBorder="1" applyAlignment="1"/>
    <xf numFmtId="0" fontId="5" fillId="0" borderId="8" xfId="0" applyFont="1" applyBorder="1"/>
    <xf numFmtId="0" fontId="8" fillId="0" borderId="0" xfId="0" applyFont="1" applyBorder="1"/>
    <xf numFmtId="0" fontId="5" fillId="0" borderId="2" xfId="0" applyFont="1" applyBorder="1" applyAlignment="1"/>
    <xf numFmtId="0" fontId="5" fillId="0" borderId="2" xfId="0" applyFont="1" applyBorder="1"/>
    <xf numFmtId="0" fontId="0" fillId="0" borderId="0" xfId="0" applyAlignme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9" fillId="4" borderId="1" xfId="0" applyFont="1" applyFill="1" applyBorder="1"/>
    <xf numFmtId="0" fontId="9" fillId="5" borderId="1" xfId="0" applyFont="1" applyFill="1" applyBorder="1"/>
    <xf numFmtId="0" fontId="0" fillId="4" borderId="4" xfId="0" applyFill="1" applyBorder="1" applyAlignment="1"/>
    <xf numFmtId="0" fontId="0" fillId="4" borderId="5" xfId="0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  <xf numFmtId="0" fontId="9" fillId="5" borderId="3" xfId="0" applyFont="1" applyFill="1" applyBorder="1"/>
    <xf numFmtId="0" fontId="9" fillId="4" borderId="3" xfId="0" applyFont="1" applyFill="1" applyBorder="1"/>
    <xf numFmtId="0" fontId="10" fillId="0" borderId="0" xfId="0" applyFont="1" applyBorder="1"/>
    <xf numFmtId="0" fontId="12" fillId="0" borderId="0" xfId="0" applyFont="1"/>
    <xf numFmtId="0" fontId="0" fillId="0" borderId="0" xfId="0" applyAlignme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" xfId="0" applyFill="1" applyBorder="1"/>
    <xf numFmtId="0" fontId="2" fillId="2" borderId="12" xfId="0" applyFont="1" applyFill="1" applyBorder="1" applyAlignment="1">
      <alignment horizontal="right"/>
    </xf>
    <xf numFmtId="0" fontId="13" fillId="0" borderId="0" xfId="0" applyFont="1" applyBorder="1"/>
    <xf numFmtId="0" fontId="0" fillId="0" borderId="1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14" fillId="0" borderId="0" xfId="0" applyFont="1" applyBorder="1"/>
    <xf numFmtId="0" fontId="0" fillId="0" borderId="7" xfId="0" applyBorder="1"/>
    <xf numFmtId="0" fontId="0" fillId="0" borderId="10" xfId="0" applyBorder="1"/>
    <xf numFmtId="0" fontId="4" fillId="0" borderId="2" xfId="0" applyFont="1" applyBorder="1"/>
    <xf numFmtId="0" fontId="16" fillId="0" borderId="0" xfId="0" applyFont="1" applyBorder="1"/>
    <xf numFmtId="0" fontId="11" fillId="0" borderId="0" xfId="0" applyFont="1"/>
    <xf numFmtId="0" fontId="16" fillId="0" borderId="0" xfId="0" applyFont="1"/>
    <xf numFmtId="0" fontId="0" fillId="0" borderId="0" xfId="0" applyFill="1"/>
    <xf numFmtId="0" fontId="16" fillId="0" borderId="0" xfId="0" applyFont="1" applyFill="1" applyBorder="1"/>
    <xf numFmtId="0" fontId="14" fillId="0" borderId="0" xfId="0" applyFont="1" applyFill="1"/>
    <xf numFmtId="0" fontId="16" fillId="0" borderId="0" xfId="0" applyNumberFormat="1" applyFont="1" applyBorder="1"/>
    <xf numFmtId="0" fontId="16" fillId="0" borderId="0" xfId="0" applyNumberFormat="1" applyFont="1" applyFill="1" applyBorder="1"/>
    <xf numFmtId="0" fontId="5" fillId="0" borderId="1" xfId="0" applyFont="1" applyFill="1" applyBorder="1"/>
    <xf numFmtId="0" fontId="15" fillId="0" borderId="0" xfId="0" applyFont="1"/>
    <xf numFmtId="0" fontId="0" fillId="0" borderId="0" xfId="0" applyFill="1" applyBorder="1"/>
    <xf numFmtId="0" fontId="3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Alignment="1"/>
    <xf numFmtId="0" fontId="0" fillId="0" borderId="0" xfId="0" applyAlignment="1"/>
    <xf numFmtId="0" fontId="0" fillId="5" borderId="1" xfId="0" applyFill="1" applyBorder="1"/>
    <xf numFmtId="0" fontId="0" fillId="6" borderId="1" xfId="0" applyFill="1" applyBorder="1"/>
    <xf numFmtId="0" fontId="0" fillId="4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8" borderId="1" xfId="0" applyFill="1" applyBorder="1"/>
    <xf numFmtId="0" fontId="9" fillId="8" borderId="1" xfId="0" applyFont="1" applyFill="1" applyBorder="1"/>
    <xf numFmtId="0" fontId="9" fillId="6" borderId="1" xfId="0" applyFont="1" applyFill="1" applyBorder="1"/>
    <xf numFmtId="0" fontId="2" fillId="5" borderId="1" xfId="0" applyFont="1" applyFill="1" applyBorder="1"/>
    <xf numFmtId="0" fontId="9" fillId="6" borderId="3" xfId="0" applyFont="1" applyFill="1" applyBorder="1"/>
    <xf numFmtId="0" fontId="0" fillId="6" borderId="4" xfId="0" applyFill="1" applyBorder="1" applyAlignment="1"/>
    <xf numFmtId="0" fontId="0" fillId="6" borderId="5" xfId="0" applyFill="1" applyBorder="1" applyAlignment="1"/>
    <xf numFmtId="0" fontId="0" fillId="6" borderId="3" xfId="0" applyFill="1" applyBorder="1"/>
    <xf numFmtId="0" fontId="9" fillId="7" borderId="1" xfId="0" applyFont="1" applyFill="1" applyBorder="1"/>
    <xf numFmtId="0" fontId="0" fillId="7" borderId="4" xfId="0" applyFill="1" applyBorder="1" applyAlignment="1"/>
    <xf numFmtId="0" fontId="0" fillId="7" borderId="5" xfId="0" applyFill="1" applyBorder="1" applyAlignment="1"/>
    <xf numFmtId="0" fontId="9" fillId="7" borderId="3" xfId="0" applyFont="1" applyFill="1" applyBorder="1"/>
    <xf numFmtId="0" fontId="9" fillId="2" borderId="1" xfId="0" applyFont="1" applyFill="1" applyBorder="1"/>
    <xf numFmtId="0" fontId="9" fillId="2" borderId="3" xfId="0" applyFon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0" fontId="0" fillId="8" borderId="3" xfId="0" applyFill="1" applyBorder="1" applyAlignment="1"/>
    <xf numFmtId="0" fontId="0" fillId="8" borderId="4" xfId="0" applyFill="1" applyBorder="1" applyAlignment="1"/>
    <xf numFmtId="0" fontId="0" fillId="8" borderId="5" xfId="0" applyFill="1" applyBorder="1" applyAlignment="1"/>
    <xf numFmtId="0" fontId="0" fillId="0" borderId="0" xfId="0" applyNumberFormat="1" applyFont="1" applyBorder="1"/>
    <xf numFmtId="164" fontId="1" fillId="0" borderId="0" xfId="0" applyNumberFormat="1" applyFont="1" applyBorder="1"/>
    <xf numFmtId="0" fontId="17" fillId="0" borderId="0" xfId="0" applyFont="1"/>
    <xf numFmtId="0" fontId="5" fillId="0" borderId="0" xfId="0" applyFont="1"/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1" fontId="4" fillId="3" borderId="1" xfId="0" applyNumberFormat="1" applyFont="1" applyFill="1" applyBorder="1"/>
    <xf numFmtId="0" fontId="19" fillId="0" borderId="1" xfId="0" applyFont="1" applyBorder="1"/>
    <xf numFmtId="1" fontId="18" fillId="0" borderId="1" xfId="0" applyNumberFormat="1" applyFont="1" applyBorder="1" applyAlignment="1">
      <alignment horizontal="right"/>
    </xf>
    <xf numFmtId="1" fontId="18" fillId="3" borderId="1" xfId="0" applyNumberFormat="1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3" fillId="2" borderId="9" xfId="0" applyFont="1" applyFill="1" applyBorder="1"/>
    <xf numFmtId="0" fontId="25" fillId="2" borderId="11" xfId="0" applyFont="1" applyFill="1" applyBorder="1"/>
    <xf numFmtId="0" fontId="25" fillId="2" borderId="2" xfId="0" applyFont="1" applyFill="1" applyBorder="1"/>
    <xf numFmtId="0" fontId="13" fillId="2" borderId="12" xfId="0" applyFont="1" applyFill="1" applyBorder="1" applyAlignment="1">
      <alignment horizontal="right"/>
    </xf>
    <xf numFmtId="0" fontId="13" fillId="0" borderId="6" xfId="0" applyFont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" fontId="26" fillId="0" borderId="3" xfId="0" applyNumberFormat="1" applyFont="1" applyBorder="1"/>
    <xf numFmtId="1" fontId="26" fillId="0" borderId="5" xfId="0" applyNumberFormat="1" applyFont="1" applyBorder="1"/>
    <xf numFmtId="0" fontId="13" fillId="0" borderId="0" xfId="0" applyFont="1" applyBorder="1" applyAlignment="1">
      <alignment horizontal="right"/>
    </xf>
    <xf numFmtId="1" fontId="18" fillId="0" borderId="0" xfId="0" applyNumberFormat="1" applyFont="1" applyBorder="1"/>
    <xf numFmtId="0" fontId="13" fillId="6" borderId="1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10" fillId="0" borderId="0" xfId="0" applyFont="1"/>
    <xf numFmtId="1" fontId="22" fillId="0" borderId="1" xfId="0" applyNumberFormat="1" applyFont="1" applyBorder="1"/>
    <xf numFmtId="1" fontId="20" fillId="0" borderId="1" xfId="0" applyNumberFormat="1" applyFont="1" applyBorder="1"/>
    <xf numFmtId="0" fontId="0" fillId="0" borderId="1" xfId="0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" fontId="4" fillId="0" borderId="1" xfId="0" applyNumberFormat="1" applyFont="1" applyFill="1" applyBorder="1"/>
    <xf numFmtId="0" fontId="1" fillId="0" borderId="0" xfId="0" applyFont="1" applyFill="1" applyBorder="1"/>
    <xf numFmtId="0" fontId="20" fillId="0" borderId="1" xfId="0" applyFont="1" applyBorder="1"/>
    <xf numFmtId="0" fontId="20" fillId="3" borderId="1" xfId="0" applyFont="1" applyFill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6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9" fillId="2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1" xfId="0" applyFont="1" applyFill="1" applyBorder="1"/>
    <xf numFmtId="0" fontId="20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3" borderId="1" xfId="0" applyFont="1" applyFill="1" applyBorder="1"/>
    <xf numFmtId="0" fontId="23" fillId="5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3" fillId="0" borderId="0" xfId="0" applyFont="1"/>
    <xf numFmtId="0" fontId="3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6" borderId="1" xfId="0" applyFont="1" applyFill="1" applyBorder="1"/>
    <xf numFmtId="0" fontId="14" fillId="5" borderId="1" xfId="0" applyFont="1" applyFill="1" applyBorder="1"/>
    <xf numFmtId="0" fontId="14" fillId="4" borderId="1" xfId="0" applyFont="1" applyFill="1" applyBorder="1"/>
    <xf numFmtId="0" fontId="14" fillId="7" borderId="1" xfId="0" applyFont="1" applyFill="1" applyBorder="1"/>
    <xf numFmtId="0" fontId="14" fillId="2" borderId="1" xfId="0" applyFont="1" applyFill="1" applyBorder="1"/>
    <xf numFmtId="0" fontId="14" fillId="8" borderId="1" xfId="0" applyFont="1" applyFill="1" applyBorder="1"/>
    <xf numFmtId="0" fontId="14" fillId="0" borderId="1" xfId="0" applyFont="1" applyBorder="1" applyAlignment="1">
      <alignment horizontal="center"/>
    </xf>
    <xf numFmtId="164" fontId="27" fillId="6" borderId="3" xfId="0" applyNumberFormat="1" applyFont="1" applyFill="1" applyBorder="1" applyAlignment="1"/>
    <xf numFmtId="0" fontId="27" fillId="6" borderId="5" xfId="0" applyFont="1" applyFill="1" applyBorder="1" applyAlignment="1"/>
    <xf numFmtId="164" fontId="27" fillId="5" borderId="3" xfId="0" applyNumberFormat="1" applyFont="1" applyFill="1" applyBorder="1"/>
    <xf numFmtId="164" fontId="27" fillId="5" borderId="5" xfId="0" applyNumberFormat="1" applyFont="1" applyFill="1" applyBorder="1"/>
    <xf numFmtId="164" fontId="27" fillId="4" borderId="3" xfId="0" applyNumberFormat="1" applyFont="1" applyFill="1" applyBorder="1"/>
    <xf numFmtId="164" fontId="27" fillId="4" borderId="5" xfId="0" applyNumberFormat="1" applyFont="1" applyFill="1" applyBorder="1"/>
    <xf numFmtId="164" fontId="27" fillId="7" borderId="3" xfId="0" applyNumberFormat="1" applyFont="1" applyFill="1" applyBorder="1"/>
    <xf numFmtId="164" fontId="27" fillId="7" borderId="5" xfId="0" applyNumberFormat="1" applyFont="1" applyFill="1" applyBorder="1"/>
    <xf numFmtId="164" fontId="27" fillId="2" borderId="3" xfId="0" applyNumberFormat="1" applyFont="1" applyFill="1" applyBorder="1"/>
    <xf numFmtId="164" fontId="27" fillId="2" borderId="5" xfId="0" applyNumberFormat="1" applyFont="1" applyFill="1" applyBorder="1"/>
    <xf numFmtId="164" fontId="27" fillId="8" borderId="3" xfId="0" applyNumberFormat="1" applyFont="1" applyFill="1" applyBorder="1"/>
    <xf numFmtId="164" fontId="27" fillId="8" borderId="5" xfId="0" applyNumberFormat="1" applyFont="1" applyFill="1" applyBorder="1"/>
    <xf numFmtId="1" fontId="16" fillId="0" borderId="1" xfId="0" applyNumberFormat="1" applyFont="1" applyBorder="1" applyAlignment="1">
      <alignment horizontal="center"/>
    </xf>
    <xf numFmtId="1" fontId="34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right"/>
    </xf>
    <xf numFmtId="1" fontId="34" fillId="3" borderId="3" xfId="0" applyNumberFormat="1" applyFont="1" applyFill="1" applyBorder="1"/>
    <xf numFmtId="1" fontId="34" fillId="3" borderId="5" xfId="0" applyNumberFormat="1" applyFont="1" applyFill="1" applyBorder="1"/>
    <xf numFmtId="0" fontId="16" fillId="0" borderId="1" xfId="0" applyFont="1" applyBorder="1" applyAlignment="1">
      <alignment horizontal="right"/>
    </xf>
    <xf numFmtId="1" fontId="34" fillId="0" borderId="3" xfId="0" applyNumberFormat="1" applyFont="1" applyBorder="1"/>
    <xf numFmtId="1" fontId="34" fillId="0" borderId="5" xfId="0" applyNumberFormat="1" applyFont="1" applyBorder="1"/>
    <xf numFmtId="0" fontId="34" fillId="0" borderId="1" xfId="0" applyFont="1" applyBorder="1" applyAlignment="1">
      <alignment horizontal="right"/>
    </xf>
    <xf numFmtId="1" fontId="28" fillId="0" borderId="3" xfId="0" applyNumberFormat="1" applyFont="1" applyBorder="1"/>
    <xf numFmtId="1" fontId="28" fillId="0" borderId="5" xfId="0" applyNumberFormat="1" applyFont="1" applyBorder="1"/>
    <xf numFmtId="0" fontId="2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0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23" fillId="5" borderId="0" xfId="0" applyFont="1" applyFill="1" applyAlignment="1">
      <alignment horizontal="center" wrapText="1"/>
    </xf>
    <xf numFmtId="0" fontId="23" fillId="6" borderId="0" xfId="0" applyFont="1" applyFill="1" applyAlignment="1">
      <alignment horizontal="center" wrapText="1"/>
    </xf>
    <xf numFmtId="0" fontId="23" fillId="5" borderId="1" xfId="0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0" xfId="0" applyFont="1" applyFill="1" applyBorder="1"/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65" fontId="1" fillId="0" borderId="0" xfId="0" applyNumberFormat="1" applyFont="1" applyBorder="1"/>
    <xf numFmtId="165" fontId="25" fillId="0" borderId="0" xfId="0" applyNumberFormat="1" applyFont="1" applyBorder="1"/>
    <xf numFmtId="0" fontId="24" fillId="0" borderId="0" xfId="0" applyFont="1" applyBorder="1"/>
    <xf numFmtId="1" fontId="38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0" fontId="35" fillId="0" borderId="0" xfId="0" applyNumberFormat="1" applyFont="1" applyFill="1" applyBorder="1" applyAlignment="1"/>
    <xf numFmtId="0" fontId="35" fillId="0" borderId="0" xfId="0" applyNumberFormat="1" applyFont="1" applyFill="1" applyBorder="1"/>
    <xf numFmtId="0" fontId="35" fillId="0" borderId="0" xfId="0" applyFont="1"/>
    <xf numFmtId="0" fontId="39" fillId="0" borderId="3" xfId="0" applyFont="1" applyFill="1" applyBorder="1"/>
    <xf numFmtId="0" fontId="39" fillId="0" borderId="5" xfId="0" applyFont="1" applyFill="1" applyBorder="1"/>
    <xf numFmtId="0" fontId="35" fillId="0" borderId="0" xfId="0" applyFont="1" applyBorder="1" applyAlignment="1"/>
    <xf numFmtId="0" fontId="35" fillId="0" borderId="0" xfId="0" applyFont="1" applyAlignment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18" xfId="0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2" xfId="0" applyBorder="1"/>
    <xf numFmtId="0" fontId="0" fillId="0" borderId="17" xfId="0" applyBorder="1"/>
    <xf numFmtId="167" fontId="37" fillId="0" borderId="1" xfId="0" applyNumberFormat="1" applyFont="1" applyBorder="1"/>
    <xf numFmtId="0" fontId="0" fillId="0" borderId="2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2" fontId="16" fillId="0" borderId="1" xfId="0" applyNumberFormat="1" applyFont="1" applyBorder="1" applyAlignment="1">
      <alignment horizontal="center" vertical="center"/>
    </xf>
    <xf numFmtId="0" fontId="15" fillId="0" borderId="0" xfId="0" applyFont="1" applyBorder="1"/>
    <xf numFmtId="0" fontId="16" fillId="0" borderId="18" xfId="0" applyFont="1" applyBorder="1" applyAlignment="1"/>
    <xf numFmtId="0" fontId="16" fillId="0" borderId="20" xfId="0" applyFont="1" applyBorder="1" applyAlignmen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distributed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0" fillId="19" borderId="15" xfId="0" applyFont="1" applyFill="1" applyBorder="1"/>
    <xf numFmtId="0" fontId="10" fillId="19" borderId="18" xfId="0" applyFont="1" applyFill="1" applyBorder="1"/>
    <xf numFmtId="0" fontId="0" fillId="19" borderId="20" xfId="0" applyFill="1" applyBorder="1"/>
    <xf numFmtId="0" fontId="10" fillId="19" borderId="16" xfId="0" applyFont="1" applyFill="1" applyBorder="1"/>
    <xf numFmtId="0" fontId="10" fillId="19" borderId="17" xfId="0" applyFont="1" applyFill="1" applyBorder="1"/>
    <xf numFmtId="0" fontId="10" fillId="19" borderId="19" xfId="0" applyFont="1" applyFill="1" applyBorder="1"/>
    <xf numFmtId="0" fontId="16" fillId="19" borderId="22" xfId="0" applyFont="1" applyFill="1" applyBorder="1" applyAlignment="1"/>
    <xf numFmtId="0" fontId="16" fillId="19" borderId="21" xfId="0" applyFont="1" applyFill="1" applyBorder="1" applyAlignment="1"/>
    <xf numFmtId="0" fontId="0" fillId="19" borderId="21" xfId="0" applyFill="1" applyBorder="1"/>
    <xf numFmtId="0" fontId="0" fillId="0" borderId="0" xfId="0" applyAlignment="1">
      <alignment horizontal="center"/>
    </xf>
    <xf numFmtId="0" fontId="42" fillId="3" borderId="1" xfId="0" applyFont="1" applyFill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4" fillId="0" borderId="0" xfId="0" applyFont="1" applyFill="1"/>
    <xf numFmtId="0" fontId="1" fillId="0" borderId="0" xfId="0" applyFont="1" applyFill="1"/>
    <xf numFmtId="0" fontId="42" fillId="2" borderId="11" xfId="0" applyFont="1" applyFill="1" applyBorder="1"/>
    <xf numFmtId="0" fontId="42" fillId="2" borderId="2" xfId="0" applyFont="1" applyFill="1" applyBorder="1"/>
    <xf numFmtId="0" fontId="14" fillId="0" borderId="0" xfId="0" applyFont="1"/>
    <xf numFmtId="1" fontId="14" fillId="0" borderId="3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" fontId="38" fillId="0" borderId="3" xfId="0" applyNumberFormat="1" applyFont="1" applyBorder="1" applyAlignment="1">
      <alignment horizontal="center"/>
    </xf>
    <xf numFmtId="1" fontId="38" fillId="0" borderId="5" xfId="0" applyNumberFormat="1" applyFont="1" applyBorder="1" applyAlignment="1">
      <alignment horizontal="center"/>
    </xf>
    <xf numFmtId="0" fontId="0" fillId="19" borderId="24" xfId="0" applyFill="1" applyBorder="1"/>
    <xf numFmtId="0" fontId="16" fillId="19" borderId="25" xfId="0" applyFont="1" applyFill="1" applyBorder="1" applyAlignment="1"/>
    <xf numFmtId="0" fontId="0" fillId="19" borderId="25" xfId="0" applyFill="1" applyBorder="1"/>
    <xf numFmtId="0" fontId="16" fillId="19" borderId="26" xfId="0" applyFont="1" applyFill="1" applyBorder="1" applyAlignment="1"/>
    <xf numFmtId="0" fontId="10" fillId="19" borderId="27" xfId="0" applyFont="1" applyFill="1" applyBorder="1"/>
    <xf numFmtId="0" fontId="10" fillId="19" borderId="28" xfId="0" applyFont="1" applyFill="1" applyBorder="1"/>
    <xf numFmtId="0" fontId="16" fillId="19" borderId="27" xfId="0" applyNumberFormat="1" applyFont="1" applyFill="1" applyBorder="1"/>
    <xf numFmtId="0" fontId="0" fillId="19" borderId="29" xfId="0" applyFill="1" applyBorder="1"/>
    <xf numFmtId="0" fontId="0" fillId="19" borderId="30" xfId="0" applyFill="1" applyBorder="1"/>
    <xf numFmtId="0" fontId="0" fillId="19" borderId="31" xfId="0" applyFill="1" applyBorder="1"/>
    <xf numFmtId="2" fontId="14" fillId="0" borderId="1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0" fillId="0" borderId="27" xfId="0" applyFont="1" applyBorder="1"/>
    <xf numFmtId="0" fontId="10" fillId="0" borderId="28" xfId="0" applyFont="1" applyBorder="1"/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0" fillId="0" borderId="31" xfId="0" applyBorder="1"/>
    <xf numFmtId="0" fontId="0" fillId="0" borderId="0" xfId="0" applyAlignment="1"/>
    <xf numFmtId="0" fontId="0" fillId="0" borderId="0" xfId="0" applyAlignme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0" fillId="2" borderId="0" xfId="0" applyFont="1" applyFill="1" applyAlignment="1"/>
    <xf numFmtId="0" fontId="0" fillId="2" borderId="0" xfId="0" applyFill="1" applyAlignment="1"/>
    <xf numFmtId="0" fontId="0" fillId="6" borderId="0" xfId="0" applyFill="1" applyAlignment="1">
      <alignment horizontal="center"/>
    </xf>
    <xf numFmtId="0" fontId="30" fillId="0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8" fillId="0" borderId="0" xfId="0" applyFont="1"/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2" fontId="46" fillId="0" borderId="1" xfId="0" applyNumberFormat="1" applyFont="1" applyBorder="1"/>
    <xf numFmtId="1" fontId="16" fillId="0" borderId="3" xfId="0" applyNumberFormat="1" applyFont="1" applyBorder="1"/>
    <xf numFmtId="1" fontId="16" fillId="0" borderId="5" xfId="0" applyNumberFormat="1" applyFont="1" applyBorder="1"/>
    <xf numFmtId="0" fontId="0" fillId="6" borderId="3" xfId="0" applyFont="1" applyFill="1" applyBorder="1"/>
    <xf numFmtId="0" fontId="0" fillId="6" borderId="4" xfId="0" applyFont="1" applyFill="1" applyBorder="1"/>
    <xf numFmtId="0" fontId="0" fillId="5" borderId="4" xfId="0" applyFont="1" applyFill="1" applyBorder="1"/>
    <xf numFmtId="0" fontId="0" fillId="4" borderId="4" xfId="0" applyFont="1" applyFill="1" applyBorder="1"/>
    <xf numFmtId="0" fontId="0" fillId="7" borderId="4" xfId="0" applyFont="1" applyFill="1" applyBorder="1"/>
    <xf numFmtId="0" fontId="0" fillId="2" borderId="4" xfId="0" applyFont="1" applyFill="1" applyBorder="1"/>
    <xf numFmtId="0" fontId="0" fillId="8" borderId="4" xfId="0" applyFont="1" applyFill="1" applyBorder="1"/>
    <xf numFmtId="0" fontId="0" fillId="8" borderId="5" xfId="0" applyFont="1" applyFill="1" applyBorder="1"/>
    <xf numFmtId="0" fontId="5" fillId="6" borderId="1" xfId="0" applyFont="1" applyFill="1" applyBorder="1"/>
    <xf numFmtId="2" fontId="0" fillId="0" borderId="1" xfId="0" applyNumberFormat="1" applyBorder="1"/>
    <xf numFmtId="2" fontId="0" fillId="0" borderId="1" xfId="0" applyNumberFormat="1" applyFont="1" applyBorder="1"/>
    <xf numFmtId="0" fontId="10" fillId="0" borderId="0" xfId="0" applyFont="1" applyFill="1" applyBorder="1" applyAlignment="1">
      <alignment horizontal="center"/>
    </xf>
    <xf numFmtId="0" fontId="10" fillId="20" borderId="7" xfId="0" applyFont="1" applyFill="1" applyBorder="1"/>
    <xf numFmtId="0" fontId="10" fillId="20" borderId="8" xfId="0" applyFont="1" applyFill="1" applyBorder="1"/>
    <xf numFmtId="0" fontId="10" fillId="20" borderId="9" xfId="0" applyFont="1" applyFill="1" applyBorder="1"/>
    <xf numFmtId="0" fontId="10" fillId="20" borderId="10" xfId="0" applyFont="1" applyFill="1" applyBorder="1"/>
    <xf numFmtId="0" fontId="10" fillId="20" borderId="23" xfId="0" applyFont="1" applyFill="1" applyBorder="1"/>
    <xf numFmtId="0" fontId="10" fillId="20" borderId="11" xfId="0" applyFont="1" applyFill="1" applyBorder="1"/>
    <xf numFmtId="0" fontId="10" fillId="20" borderId="2" xfId="0" applyFont="1" applyFill="1" applyBorder="1"/>
    <xf numFmtId="0" fontId="10" fillId="20" borderId="12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23" xfId="0" applyFill="1" applyBorder="1"/>
    <xf numFmtId="0" fontId="10" fillId="2" borderId="10" xfId="0" applyFont="1" applyFill="1" applyBorder="1"/>
    <xf numFmtId="0" fontId="10" fillId="2" borderId="23" xfId="0" applyFont="1" applyFill="1" applyBorder="1"/>
    <xf numFmtId="0" fontId="10" fillId="2" borderId="11" xfId="0" applyFont="1" applyFill="1" applyBorder="1"/>
    <xf numFmtId="0" fontId="10" fillId="2" borderId="2" xfId="0" applyFont="1" applyFill="1" applyBorder="1"/>
    <xf numFmtId="0" fontId="10" fillId="2" borderId="12" xfId="0" applyFont="1" applyFill="1" applyBorder="1"/>
    <xf numFmtId="0" fontId="3" fillId="6" borderId="14" xfId="0" applyFont="1" applyFill="1" applyBorder="1"/>
    <xf numFmtId="0" fontId="20" fillId="6" borderId="14" xfId="0" applyFont="1" applyFill="1" applyBorder="1"/>
    <xf numFmtId="0" fontId="20" fillId="6" borderId="6" xfId="0" applyFont="1" applyFill="1" applyBorder="1"/>
    <xf numFmtId="0" fontId="3" fillId="5" borderId="14" xfId="0" applyFont="1" applyFill="1" applyBorder="1"/>
    <xf numFmtId="0" fontId="3" fillId="5" borderId="6" xfId="0" applyFont="1" applyFill="1" applyBorder="1"/>
    <xf numFmtId="0" fontId="13" fillId="21" borderId="1" xfId="0" applyFont="1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0" fontId="5" fillId="5" borderId="1" xfId="0" applyFont="1" applyFill="1" applyBorder="1"/>
    <xf numFmtId="0" fontId="7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2" borderId="1" xfId="0" applyFont="1" applyFill="1" applyBorder="1"/>
    <xf numFmtId="0" fontId="0" fillId="0" borderId="0" xfId="0" applyAlignment="1"/>
    <xf numFmtId="0" fontId="45" fillId="0" borderId="0" xfId="0" applyFont="1"/>
    <xf numFmtId="0" fontId="0" fillId="0" borderId="0" xfId="0" applyBorder="1" applyAlignment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5" xfId="0" applyNumberFormat="1" applyBorder="1"/>
    <xf numFmtId="2" fontId="0" fillId="0" borderId="0" xfId="0" applyNumberFormat="1" applyAlignment="1">
      <alignment horizontal="center"/>
    </xf>
    <xf numFmtId="0" fontId="0" fillId="20" borderId="1" xfId="0" applyFill="1" applyBorder="1"/>
    <xf numFmtId="0" fontId="0" fillId="0" borderId="0" xfId="0" applyAlignment="1">
      <alignment horizontal="right"/>
    </xf>
    <xf numFmtId="0" fontId="1" fillId="25" borderId="7" xfId="0" applyFont="1" applyFill="1" applyBorder="1"/>
    <xf numFmtId="0" fontId="1" fillId="25" borderId="10" xfId="0" applyFont="1" applyFill="1" applyBorder="1"/>
    <xf numFmtId="0" fontId="1" fillId="25" borderId="11" xfId="0" applyFont="1" applyFill="1" applyBorder="1"/>
    <xf numFmtId="0" fontId="1" fillId="23" borderId="7" xfId="0" applyFont="1" applyFill="1" applyBorder="1"/>
    <xf numFmtId="0" fontId="1" fillId="23" borderId="11" xfId="0" applyFont="1" applyFill="1" applyBorder="1"/>
    <xf numFmtId="0" fontId="4" fillId="25" borderId="8" xfId="0" applyFont="1" applyFill="1" applyBorder="1"/>
    <xf numFmtId="0" fontId="4" fillId="25" borderId="0" xfId="0" applyFont="1" applyFill="1" applyBorder="1"/>
    <xf numFmtId="0" fontId="4" fillId="25" borderId="2" xfId="0" applyFont="1" applyFill="1" applyBorder="1"/>
    <xf numFmtId="0" fontId="4" fillId="25" borderId="7" xfId="0" applyFont="1" applyFill="1" applyBorder="1"/>
    <xf numFmtId="0" fontId="4" fillId="25" borderId="10" xfId="0" applyFont="1" applyFill="1" applyBorder="1"/>
    <xf numFmtId="0" fontId="4" fillId="25" borderId="11" xfId="0" applyFont="1" applyFill="1" applyBorder="1"/>
    <xf numFmtId="0" fontId="1" fillId="25" borderId="9" xfId="0" applyFont="1" applyFill="1" applyBorder="1"/>
    <xf numFmtId="0" fontId="1" fillId="25" borderId="23" xfId="0" applyFont="1" applyFill="1" applyBorder="1"/>
    <xf numFmtId="0" fontId="1" fillId="25" borderId="12" xfId="0" applyFont="1" applyFill="1" applyBorder="1"/>
    <xf numFmtId="0" fontId="4" fillId="25" borderId="23" xfId="0" applyFont="1" applyFill="1" applyBorder="1"/>
    <xf numFmtId="0" fontId="4" fillId="25" borderId="12" xfId="0" applyFont="1" applyFill="1" applyBorder="1"/>
    <xf numFmtId="0" fontId="1" fillId="22" borderId="9" xfId="0" applyFont="1" applyFill="1" applyBorder="1"/>
    <xf numFmtId="0" fontId="1" fillId="22" borderId="23" xfId="0" applyFont="1" applyFill="1" applyBorder="1"/>
    <xf numFmtId="0" fontId="4" fillId="22" borderId="9" xfId="0" applyFont="1" applyFill="1" applyBorder="1"/>
    <xf numFmtId="0" fontId="4" fillId="23" borderId="8" xfId="0" applyFont="1" applyFill="1" applyBorder="1"/>
    <xf numFmtId="0" fontId="4" fillId="23" borderId="0" xfId="0" applyFont="1" applyFill="1" applyBorder="1"/>
    <xf numFmtId="0" fontId="4" fillId="23" borderId="2" xfId="0" applyFont="1" applyFill="1" applyBorder="1"/>
    <xf numFmtId="0" fontId="0" fillId="0" borderId="5" xfId="0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2" fontId="1" fillId="0" borderId="0" xfId="0" applyNumberFormat="1" applyFont="1"/>
    <xf numFmtId="1" fontId="3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20" fillId="24" borderId="3" xfId="0" applyNumberFormat="1" applyFont="1" applyFill="1" applyBorder="1" applyAlignment="1">
      <alignment horizontal="center"/>
    </xf>
    <xf numFmtId="2" fontId="20" fillId="24" borderId="5" xfId="0" applyNumberFormat="1" applyFont="1" applyFill="1" applyBorder="1" applyAlignment="1">
      <alignment horizontal="center"/>
    </xf>
    <xf numFmtId="2" fontId="20" fillId="0" borderId="3" xfId="0" applyNumberFormat="1" applyFont="1" applyFill="1" applyBorder="1" applyAlignment="1">
      <alignment horizontal="center"/>
    </xf>
    <xf numFmtId="2" fontId="20" fillId="0" borderId="5" xfId="0" applyNumberFormat="1" applyFont="1" applyFill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0" fontId="37" fillId="0" borderId="0" xfId="0" applyFont="1"/>
    <xf numFmtId="0" fontId="6" fillId="0" borderId="0" xfId="0" applyFont="1"/>
    <xf numFmtId="2" fontId="1" fillId="24" borderId="1" xfId="0" applyNumberFormat="1" applyFont="1" applyFill="1" applyBorder="1"/>
    <xf numFmtId="0" fontId="20" fillId="25" borderId="11" xfId="0" applyFont="1" applyFill="1" applyBorder="1"/>
    <xf numFmtId="0" fontId="20" fillId="25" borderId="9" xfId="0" applyFont="1" applyFill="1" applyBorder="1"/>
    <xf numFmtId="0" fontId="20" fillId="25" borderId="23" xfId="0" applyFont="1" applyFill="1" applyBorder="1"/>
    <xf numFmtId="0" fontId="20" fillId="23" borderId="10" xfId="0" applyFont="1" applyFill="1" applyBorder="1"/>
    <xf numFmtId="0" fontId="20" fillId="22" borderId="12" xfId="0" applyFont="1" applyFill="1" applyBorder="1"/>
    <xf numFmtId="0" fontId="20" fillId="22" borderId="23" xfId="0" applyFont="1" applyFill="1" applyBorder="1"/>
    <xf numFmtId="0" fontId="20" fillId="25" borderId="7" xfId="0" applyFont="1" applyFill="1" applyBorder="1"/>
    <xf numFmtId="0" fontId="20" fillId="25" borderId="12" xfId="0" applyFont="1" applyFill="1" applyBorder="1"/>
    <xf numFmtId="0" fontId="0" fillId="0" borderId="11" xfId="0" applyFill="1" applyBorder="1"/>
    <xf numFmtId="0" fontId="0" fillId="3" borderId="11" xfId="0" applyFill="1" applyBorder="1"/>
    <xf numFmtId="0" fontId="0" fillId="0" borderId="6" xfId="0" applyFill="1" applyBorder="1"/>
    <xf numFmtId="0" fontId="0" fillId="3" borderId="6" xfId="0" applyFill="1" applyBorder="1"/>
    <xf numFmtId="0" fontId="25" fillId="0" borderId="1" xfId="0" applyFont="1" applyFill="1" applyBorder="1" applyAlignment="1">
      <alignment horizontal="right"/>
    </xf>
    <xf numFmtId="0" fontId="42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1" fontId="34" fillId="0" borderId="3" xfId="0" applyNumberFormat="1" applyFont="1" applyFill="1" applyBorder="1"/>
    <xf numFmtId="1" fontId="34" fillId="0" borderId="5" xfId="0" applyNumberFormat="1" applyFont="1" applyFill="1" applyBorder="1"/>
    <xf numFmtId="0" fontId="0" fillId="0" borderId="0" xfId="0" applyAlignme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7" borderId="10" xfId="0" applyFill="1" applyBorder="1"/>
    <xf numFmtId="0" fontId="43" fillId="0" borderId="7" xfId="0" applyFont="1" applyBorder="1" applyAlignment="1">
      <alignment vertical="center"/>
    </xf>
    <xf numFmtId="0" fontId="1" fillId="0" borderId="8" xfId="0" applyFont="1" applyBorder="1"/>
    <xf numFmtId="0" fontId="44" fillId="0" borderId="8" xfId="0" applyFont="1" applyBorder="1" applyAlignment="1">
      <alignment vertical="center"/>
    </xf>
    <xf numFmtId="0" fontId="4" fillId="0" borderId="9" xfId="0" applyFont="1" applyBorder="1"/>
    <xf numFmtId="1" fontId="1" fillId="0" borderId="1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" fontId="4" fillId="0" borderId="23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0" fillId="6" borderId="11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0" fillId="18" borderId="12" xfId="0" applyNumberFormat="1" applyFill="1" applyBorder="1" applyAlignment="1">
      <alignment horizontal="left"/>
    </xf>
    <xf numFmtId="0" fontId="41" fillId="0" borderId="4" xfId="0" applyFont="1" applyBorder="1" applyAlignment="1">
      <alignment vertical="center"/>
    </xf>
    <xf numFmtId="0" fontId="0" fillId="6" borderId="14" xfId="0" applyFill="1" applyBorder="1"/>
    <xf numFmtId="0" fontId="0" fillId="4" borderId="14" xfId="0" applyFill="1" applyBorder="1"/>
    <xf numFmtId="0" fontId="47" fillId="5" borderId="14" xfId="0" applyFont="1" applyFill="1" applyBorder="1"/>
    <xf numFmtId="0" fontId="0" fillId="2" borderId="14" xfId="0" applyFill="1" applyBorder="1"/>
    <xf numFmtId="0" fontId="0" fillId="27" borderId="14" xfId="0" applyFill="1" applyBorder="1"/>
    <xf numFmtId="0" fontId="0" fillId="26" borderId="6" xfId="0" applyFill="1" applyBorder="1"/>
    <xf numFmtId="0" fontId="13" fillId="5" borderId="1" xfId="0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51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Alignment="1"/>
    <xf numFmtId="0" fontId="52" fillId="0" borderId="0" xfId="0" applyFont="1" applyFill="1" applyBorder="1" applyAlignment="1">
      <alignment horizontal="center"/>
    </xf>
    <xf numFmtId="0" fontId="53" fillId="0" borderId="25" xfId="0" applyFont="1" applyBorder="1"/>
    <xf numFmtId="0" fontId="50" fillId="0" borderId="25" xfId="0" applyFont="1" applyBorder="1"/>
    <xf numFmtId="0" fontId="50" fillId="0" borderId="0" xfId="0" applyFont="1" applyBorder="1"/>
    <xf numFmtId="0" fontId="50" fillId="0" borderId="0" xfId="0" applyFont="1" applyBorder="1" applyAlignment="1"/>
    <xf numFmtId="0" fontId="53" fillId="0" borderId="0" xfId="0" applyFont="1" applyBorder="1"/>
    <xf numFmtId="0" fontId="53" fillId="0" borderId="0" xfId="0" applyFont="1" applyAlignment="1"/>
    <xf numFmtId="0" fontId="0" fillId="0" borderId="0" xfId="0" applyAlignment="1"/>
    <xf numFmtId="0" fontId="20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/>
    <xf numFmtId="0" fontId="1" fillId="0" borderId="3" xfId="0" applyFont="1" applyBorder="1" applyAlignment="1"/>
    <xf numFmtId="0" fontId="0" fillId="0" borderId="4" xfId="0" applyBorder="1" applyAlignment="1"/>
    <xf numFmtId="0" fontId="6" fillId="0" borderId="8" xfId="0" applyFont="1" applyBorder="1" applyAlignment="1"/>
    <xf numFmtId="0" fontId="0" fillId="0" borderId="8" xfId="0" applyBorder="1" applyAlignment="1"/>
    <xf numFmtId="0" fontId="7" fillId="28" borderId="0" xfId="0" applyFont="1" applyFill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29" borderId="0" xfId="0" applyFill="1" applyAlignment="1">
      <alignment horizontal="center"/>
    </xf>
    <xf numFmtId="0" fontId="7" fillId="10" borderId="0" xfId="0" applyFont="1" applyFill="1"/>
    <xf numFmtId="0" fontId="7" fillId="10" borderId="0" xfId="0" applyFont="1" applyFill="1" applyAlignment="1">
      <alignment horizontal="center"/>
    </xf>
    <xf numFmtId="0" fontId="7" fillId="10" borderId="0" xfId="0" applyFont="1" applyFill="1"/>
    <xf numFmtId="0" fontId="7" fillId="10" borderId="0" xfId="0" applyFont="1" applyFill="1" applyAlignment="1">
      <alignment horizontal="right"/>
    </xf>
    <xf numFmtId="0" fontId="0" fillId="0" borderId="0" xfId="0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zoomScale="78" zoomScaleNormal="78" workbookViewId="0">
      <selection activeCell="A31" sqref="A31"/>
    </sheetView>
  </sheetViews>
  <sheetFormatPr defaultRowHeight="15" x14ac:dyDescent="0.25"/>
  <cols>
    <col min="1" max="1" width="6.7109375" customWidth="1"/>
    <col min="2" max="17" width="8" customWidth="1"/>
  </cols>
  <sheetData>
    <row r="1" spans="1:16" s="16" customFormat="1" x14ac:dyDescent="0.25">
      <c r="A1" s="16" t="s">
        <v>182</v>
      </c>
      <c r="C1" s="16" t="s">
        <v>179</v>
      </c>
      <c r="H1" s="16" t="s">
        <v>180</v>
      </c>
      <c r="M1" s="16" t="s">
        <v>181</v>
      </c>
    </row>
    <row r="2" spans="1:16" x14ac:dyDescent="0.25">
      <c r="A2" t="s">
        <v>153</v>
      </c>
      <c r="C2" s="82" t="s">
        <v>19</v>
      </c>
      <c r="D2" s="82" t="s">
        <v>5</v>
      </c>
      <c r="E2" s="81" t="s">
        <v>49</v>
      </c>
      <c r="F2" s="81" t="s">
        <v>165</v>
      </c>
      <c r="G2" s="83" t="s">
        <v>17</v>
      </c>
      <c r="H2" s="83" t="s">
        <v>16</v>
      </c>
      <c r="I2" s="84" t="s">
        <v>18</v>
      </c>
      <c r="J2" s="84" t="s">
        <v>40</v>
      </c>
      <c r="K2" s="85" t="s">
        <v>15</v>
      </c>
      <c r="L2" s="85" t="s">
        <v>39</v>
      </c>
      <c r="M2" s="86" t="s">
        <v>119</v>
      </c>
      <c r="N2" s="86" t="s">
        <v>163</v>
      </c>
      <c r="P2" t="s">
        <v>8</v>
      </c>
    </row>
    <row r="3" spans="1:16" x14ac:dyDescent="0.25">
      <c r="A3" t="s">
        <v>118</v>
      </c>
      <c r="C3" s="442">
        <v>38</v>
      </c>
      <c r="D3" s="442">
        <v>18</v>
      </c>
      <c r="E3" s="442">
        <v>20</v>
      </c>
      <c r="F3" s="442">
        <v>31</v>
      </c>
      <c r="G3" s="443">
        <v>18</v>
      </c>
      <c r="H3" s="443">
        <v>34</v>
      </c>
      <c r="I3" s="443">
        <v>18</v>
      </c>
      <c r="J3" s="443">
        <v>19</v>
      </c>
      <c r="K3" s="442">
        <v>24</v>
      </c>
      <c r="L3" s="442">
        <v>16</v>
      </c>
      <c r="M3" s="443">
        <v>32</v>
      </c>
      <c r="N3" s="443">
        <v>12</v>
      </c>
      <c r="P3" t="s">
        <v>8</v>
      </c>
    </row>
    <row r="4" spans="1:16" x14ac:dyDescent="0.25">
      <c r="A4" t="s">
        <v>157</v>
      </c>
      <c r="C4" s="445">
        <f>(C3+D3)/4</f>
        <v>14</v>
      </c>
      <c r="D4" s="446"/>
      <c r="E4" s="447">
        <f>(E3+F3)/4</f>
        <v>12.75</v>
      </c>
      <c r="F4" s="448"/>
      <c r="G4" s="445">
        <f>(G3+H3)/4</f>
        <v>13</v>
      </c>
      <c r="H4" s="446"/>
      <c r="I4" s="447">
        <f>(I3+J3)/4</f>
        <v>9.25</v>
      </c>
      <c r="J4" s="448"/>
      <c r="K4" s="445">
        <f>(K3+L3)/4</f>
        <v>10</v>
      </c>
      <c r="L4" s="446"/>
      <c r="M4" s="449">
        <f>(M3+N3)/4</f>
        <v>11</v>
      </c>
      <c r="N4" s="448"/>
    </row>
    <row r="5" spans="1:16" x14ac:dyDescent="0.25">
      <c r="A5" s="341" t="s">
        <v>112</v>
      </c>
      <c r="J5" s="473" t="s">
        <v>171</v>
      </c>
      <c r="K5" s="26">
        <v>1316</v>
      </c>
    </row>
    <row r="6" spans="1:16" x14ac:dyDescent="0.25">
      <c r="A6" s="341" t="s">
        <v>156</v>
      </c>
      <c r="J6" s="416" t="s">
        <v>178</v>
      </c>
      <c r="K6" s="7">
        <v>1140</v>
      </c>
      <c r="L6" s="475">
        <v>1340</v>
      </c>
      <c r="M6" s="515" t="s">
        <v>190</v>
      </c>
      <c r="N6" s="515"/>
      <c r="O6" s="515"/>
      <c r="P6" s="515"/>
    </row>
    <row r="7" spans="1:16" x14ac:dyDescent="0.25">
      <c r="A7" s="342" t="s">
        <v>150</v>
      </c>
      <c r="J7" s="474" t="s">
        <v>171</v>
      </c>
      <c r="K7" s="7">
        <v>1100</v>
      </c>
      <c r="N7" s="69"/>
    </row>
    <row r="8" spans="1:16" x14ac:dyDescent="0.25">
      <c r="B8" s="1" t="s">
        <v>151</v>
      </c>
      <c r="C8" s="10"/>
      <c r="D8" s="10"/>
      <c r="E8" s="10"/>
      <c r="F8" s="1" t="s">
        <v>152</v>
      </c>
    </row>
    <row r="9" spans="1:16" x14ac:dyDescent="0.25">
      <c r="B9" s="82" t="s">
        <v>19</v>
      </c>
      <c r="C9" s="493" t="s">
        <v>113</v>
      </c>
      <c r="D9" s="412"/>
      <c r="E9" s="412"/>
      <c r="F9" s="494"/>
      <c r="H9" t="s">
        <v>8</v>
      </c>
      <c r="J9" s="477" t="s">
        <v>184</v>
      </c>
      <c r="K9" s="10"/>
      <c r="L9" s="478"/>
      <c r="M9" s="479" t="s">
        <v>185</v>
      </c>
      <c r="N9" s="480"/>
      <c r="O9" s="69"/>
    </row>
    <row r="10" spans="1:16" x14ac:dyDescent="0.25">
      <c r="B10" s="83" t="s">
        <v>17</v>
      </c>
      <c r="C10" s="493" t="s">
        <v>114</v>
      </c>
      <c r="D10" s="412"/>
      <c r="E10" s="412"/>
      <c r="F10" s="495"/>
      <c r="J10" s="481">
        <f>K3</f>
        <v>24</v>
      </c>
      <c r="K10" s="482" t="s">
        <v>15</v>
      </c>
      <c r="L10" s="483" t="s">
        <v>127</v>
      </c>
      <c r="M10" s="484" t="s">
        <v>16</v>
      </c>
      <c r="N10" s="485">
        <f>H3</f>
        <v>34</v>
      </c>
      <c r="O10" s="69"/>
    </row>
    <row r="11" spans="1:16" x14ac:dyDescent="0.25">
      <c r="B11" s="81" t="s">
        <v>49</v>
      </c>
      <c r="C11" s="493" t="s">
        <v>115</v>
      </c>
      <c r="D11" s="412"/>
      <c r="E11" s="412"/>
      <c r="F11" s="496"/>
      <c r="J11" s="481">
        <f>L3</f>
        <v>16</v>
      </c>
      <c r="K11" s="486" t="s">
        <v>39</v>
      </c>
      <c r="L11" s="486"/>
      <c r="M11" s="487" t="s">
        <v>17</v>
      </c>
      <c r="N11" s="485">
        <f>G3</f>
        <v>18</v>
      </c>
      <c r="O11" t="s">
        <v>8</v>
      </c>
    </row>
    <row r="12" spans="1:16" x14ac:dyDescent="0.25">
      <c r="B12" s="476" t="s">
        <v>18</v>
      </c>
      <c r="C12" s="493" t="s">
        <v>116</v>
      </c>
      <c r="D12" s="412"/>
      <c r="E12" s="412"/>
      <c r="F12" s="497"/>
      <c r="H12" t="s">
        <v>8</v>
      </c>
      <c r="J12" s="481">
        <f>D3</f>
        <v>18</v>
      </c>
      <c r="K12" s="486" t="s">
        <v>5</v>
      </c>
      <c r="L12" s="486"/>
      <c r="M12" s="487" t="s">
        <v>18</v>
      </c>
      <c r="N12" s="485">
        <f>I3</f>
        <v>18</v>
      </c>
    </row>
    <row r="13" spans="1:16" x14ac:dyDescent="0.25">
      <c r="B13" s="85" t="s">
        <v>15</v>
      </c>
      <c r="C13" s="493" t="s">
        <v>174</v>
      </c>
      <c r="D13" s="412"/>
      <c r="E13" s="412"/>
      <c r="F13" s="498"/>
      <c r="H13" t="s">
        <v>8</v>
      </c>
      <c r="J13" s="481">
        <f>C3</f>
        <v>38</v>
      </c>
      <c r="K13" s="486" t="s">
        <v>19</v>
      </c>
      <c r="L13" s="486"/>
      <c r="M13" s="487" t="s">
        <v>50</v>
      </c>
      <c r="N13" s="485">
        <f>J3</f>
        <v>19</v>
      </c>
    </row>
    <row r="14" spans="1:16" x14ac:dyDescent="0.25">
      <c r="B14" s="86" t="s">
        <v>119</v>
      </c>
      <c r="C14" s="493" t="s">
        <v>173</v>
      </c>
      <c r="D14" s="412"/>
      <c r="E14" s="412"/>
      <c r="F14" s="499"/>
      <c r="J14" s="481">
        <f>E3</f>
        <v>20</v>
      </c>
      <c r="K14" s="486" t="s">
        <v>125</v>
      </c>
      <c r="L14" s="486"/>
      <c r="M14" s="487" t="s">
        <v>119</v>
      </c>
      <c r="N14" s="485">
        <f>M3</f>
        <v>32</v>
      </c>
    </row>
    <row r="15" spans="1:16" x14ac:dyDescent="0.25">
      <c r="H15" t="s">
        <v>8</v>
      </c>
      <c r="J15" s="481">
        <f>F3</f>
        <v>31</v>
      </c>
      <c r="K15" s="486" t="s">
        <v>126</v>
      </c>
      <c r="L15" s="486"/>
      <c r="M15" s="487" t="str">
        <f>N2</f>
        <v>Robin</v>
      </c>
      <c r="N15" s="485">
        <f>N3</f>
        <v>12</v>
      </c>
    </row>
    <row r="16" spans="1:16" x14ac:dyDescent="0.25">
      <c r="A16" t="s">
        <v>8</v>
      </c>
      <c r="B16" s="471" t="s">
        <v>111</v>
      </c>
      <c r="C16" s="26"/>
      <c r="D16" t="s">
        <v>170</v>
      </c>
      <c r="E16" s="7"/>
      <c r="F16" s="472" t="s">
        <v>110</v>
      </c>
      <c r="J16" s="488">
        <f>SUM(J10:J15)</f>
        <v>147</v>
      </c>
      <c r="K16" s="489">
        <f>J16/6</f>
        <v>24.5</v>
      </c>
      <c r="L16" s="490" t="s">
        <v>172</v>
      </c>
      <c r="M16" s="491">
        <f>N16/6</f>
        <v>22.166666666666668</v>
      </c>
      <c r="N16" s="492">
        <f>SUM(N10:N15)</f>
        <v>133</v>
      </c>
    </row>
    <row r="17" spans="1:16" x14ac:dyDescent="0.25">
      <c r="B17" s="341" t="s">
        <v>112</v>
      </c>
    </row>
    <row r="18" spans="1:16" x14ac:dyDescent="0.25">
      <c r="A18" t="s">
        <v>175</v>
      </c>
      <c r="B18" s="417" t="str">
        <f>L2</f>
        <v>Paul</v>
      </c>
      <c r="C18" s="454" t="str">
        <f>K2</f>
        <v>Derek</v>
      </c>
      <c r="D18" s="410" t="s">
        <v>159</v>
      </c>
      <c r="E18" s="411" t="s">
        <v>158</v>
      </c>
      <c r="F18" s="422" t="str">
        <f>G2</f>
        <v>Derm</v>
      </c>
      <c r="G18" s="454" t="str">
        <f>H2</f>
        <v>Tom</v>
      </c>
      <c r="J18" t="s">
        <v>148</v>
      </c>
    </row>
    <row r="19" spans="1:16" x14ac:dyDescent="0.25">
      <c r="A19" t="s">
        <v>175</v>
      </c>
      <c r="B19" s="418" t="str">
        <f>D2</f>
        <v>Jeff</v>
      </c>
      <c r="C19" s="429" t="str">
        <f>C2</f>
        <v>Steve</v>
      </c>
      <c r="D19" s="410" t="s">
        <v>160</v>
      </c>
      <c r="E19" s="413" t="s">
        <v>164</v>
      </c>
      <c r="F19" s="423" t="str">
        <f>N2</f>
        <v>Robin</v>
      </c>
      <c r="G19" s="455" t="str">
        <f>M2</f>
        <v>Brian</v>
      </c>
      <c r="J19" t="s">
        <v>148</v>
      </c>
    </row>
    <row r="20" spans="1:16" x14ac:dyDescent="0.25">
      <c r="A20" t="s">
        <v>175</v>
      </c>
      <c r="B20" s="453" t="str">
        <f>E2</f>
        <v>Mike</v>
      </c>
      <c r="C20" s="430" t="str">
        <f>F2</f>
        <v>Rich M</v>
      </c>
      <c r="D20" s="410" t="s">
        <v>161</v>
      </c>
      <c r="E20" s="411" t="s">
        <v>162</v>
      </c>
      <c r="F20" s="424" t="str">
        <f>I2</f>
        <v>Neil</v>
      </c>
      <c r="G20" s="432" t="str">
        <f>J2</f>
        <v>Stew</v>
      </c>
      <c r="J20" t="s">
        <v>148</v>
      </c>
    </row>
    <row r="21" spans="1:16" x14ac:dyDescent="0.25">
      <c r="B21" s="341" t="s">
        <v>156</v>
      </c>
      <c r="D21" s="412"/>
      <c r="E21" s="412"/>
      <c r="F21" s="2"/>
      <c r="G21" s="412"/>
    </row>
    <row r="22" spans="1:16" x14ac:dyDescent="0.25">
      <c r="A22" t="s">
        <v>175</v>
      </c>
      <c r="B22" s="420" t="str">
        <f>D2</f>
        <v>Jeff</v>
      </c>
      <c r="C22" s="433" t="str">
        <f>C2</f>
        <v>Steve</v>
      </c>
      <c r="D22" s="410" t="str">
        <f>D19</f>
        <v>18    38</v>
      </c>
      <c r="E22" s="411" t="str">
        <f>E20</f>
        <v>18    19</v>
      </c>
      <c r="F22" s="436" t="str">
        <f>I2</f>
        <v>Neil</v>
      </c>
      <c r="G22" s="435" t="str">
        <f>J2</f>
        <v>Stew</v>
      </c>
      <c r="I22" s="504" t="s">
        <v>191</v>
      </c>
      <c r="J22" s="409" t="s">
        <v>149</v>
      </c>
      <c r="K22" s="407"/>
      <c r="L22" s="407"/>
      <c r="M22" s="407"/>
      <c r="N22" s="407"/>
      <c r="O22" s="407"/>
      <c r="P22" s="407"/>
    </row>
    <row r="23" spans="1:16" x14ac:dyDescent="0.25">
      <c r="A23" t="s">
        <v>175</v>
      </c>
      <c r="B23" s="456" t="str">
        <f>E2</f>
        <v>Mike</v>
      </c>
      <c r="C23" s="434" t="str">
        <f>F2</f>
        <v>Rich M</v>
      </c>
      <c r="D23" s="410" t="str">
        <f>D20</f>
        <v>20    35</v>
      </c>
      <c r="E23" s="411" t="str">
        <f>E18</f>
        <v>18    34</v>
      </c>
      <c r="F23" s="437" t="str">
        <f>G2</f>
        <v>Derm</v>
      </c>
      <c r="G23" s="458" t="str">
        <f>H2</f>
        <v>Tom</v>
      </c>
      <c r="I23" s="504" t="s">
        <v>191</v>
      </c>
      <c r="J23" s="409" t="s">
        <v>149</v>
      </c>
      <c r="K23" s="407"/>
      <c r="L23" s="407"/>
      <c r="M23" s="407"/>
      <c r="N23" s="407"/>
      <c r="O23" s="407"/>
      <c r="P23" s="407"/>
    </row>
    <row r="24" spans="1:16" x14ac:dyDescent="0.25">
      <c r="A24" t="s">
        <v>175</v>
      </c>
      <c r="B24" s="421" t="str">
        <f>L2</f>
        <v>Paul</v>
      </c>
      <c r="C24" s="457" t="str">
        <f>K2</f>
        <v>Derek</v>
      </c>
      <c r="D24" s="410" t="str">
        <f>D18</f>
        <v>16    22</v>
      </c>
      <c r="E24" s="411" t="str">
        <f>E19</f>
        <v>12    32</v>
      </c>
      <c r="F24" s="438" t="str">
        <f>N2</f>
        <v>Robin</v>
      </c>
      <c r="G24" s="457" t="str">
        <f>M2</f>
        <v>Brian</v>
      </c>
      <c r="I24" s="504" t="s">
        <v>191</v>
      </c>
      <c r="J24" s="409" t="s">
        <v>149</v>
      </c>
      <c r="K24" s="407"/>
      <c r="L24" s="407"/>
      <c r="M24" s="407"/>
      <c r="N24" s="407"/>
      <c r="O24" s="407"/>
      <c r="P24" s="407"/>
    </row>
    <row r="25" spans="1:16" x14ac:dyDescent="0.25">
      <c r="B25" s="342" t="s">
        <v>150</v>
      </c>
      <c r="D25" s="412"/>
      <c r="E25" s="412"/>
      <c r="F25" s="2"/>
      <c r="G25" s="412"/>
      <c r="H25" t="s">
        <v>169</v>
      </c>
    </row>
    <row r="26" spans="1:16" x14ac:dyDescent="0.25">
      <c r="A26" t="s">
        <v>175</v>
      </c>
      <c r="B26" s="459" t="str">
        <f>E2</f>
        <v>Mike</v>
      </c>
      <c r="C26" s="428" t="str">
        <f>F2</f>
        <v>Rich M</v>
      </c>
      <c r="D26" s="410" t="str">
        <f>D23</f>
        <v>20    35</v>
      </c>
      <c r="E26" s="411" t="str">
        <f>E24</f>
        <v>12    32</v>
      </c>
      <c r="F26" s="425" t="str">
        <f>N2</f>
        <v>Robin</v>
      </c>
      <c r="G26" s="454" t="str">
        <f>M2</f>
        <v>Brian</v>
      </c>
      <c r="H26" s="452">
        <f>E4</f>
        <v>12.75</v>
      </c>
      <c r="I26" s="440">
        <f>M4</f>
        <v>11</v>
      </c>
      <c r="J26" t="s">
        <v>189</v>
      </c>
    </row>
    <row r="27" spans="1:16" x14ac:dyDescent="0.25">
      <c r="A27" t="s">
        <v>175</v>
      </c>
      <c r="B27" s="418" t="str">
        <f>L2</f>
        <v>Paul</v>
      </c>
      <c r="C27" s="455" t="str">
        <f>K2</f>
        <v>Derek</v>
      </c>
      <c r="D27" s="410" t="str">
        <f>D24</f>
        <v>16    22</v>
      </c>
      <c r="E27" s="411" t="str">
        <f>E22</f>
        <v>18    19</v>
      </c>
      <c r="F27" s="426" t="str">
        <f>I2</f>
        <v>Neil</v>
      </c>
      <c r="G27" s="431" t="str">
        <f>J2</f>
        <v>Stew</v>
      </c>
      <c r="H27" s="452">
        <f>K4</f>
        <v>10</v>
      </c>
      <c r="I27" s="440">
        <f>I4</f>
        <v>9.25</v>
      </c>
      <c r="J27" t="s">
        <v>189</v>
      </c>
    </row>
    <row r="28" spans="1:16" x14ac:dyDescent="0.25">
      <c r="A28" t="s">
        <v>175</v>
      </c>
      <c r="B28" s="419" t="str">
        <f>D2</f>
        <v>Jeff</v>
      </c>
      <c r="C28" s="430" t="str">
        <f>C2</f>
        <v>Steve</v>
      </c>
      <c r="D28" s="410" t="str">
        <f>D22</f>
        <v>18    38</v>
      </c>
      <c r="E28" s="411" t="str">
        <f>E23</f>
        <v>18    34</v>
      </c>
      <c r="F28" s="427" t="str">
        <f>G2</f>
        <v>Derm</v>
      </c>
      <c r="G28" s="460" t="str">
        <f>H2</f>
        <v>Tom</v>
      </c>
      <c r="H28" s="452">
        <f>C4</f>
        <v>14</v>
      </c>
      <c r="I28" s="440">
        <f>G4</f>
        <v>13</v>
      </c>
      <c r="J28" t="s">
        <v>189</v>
      </c>
    </row>
    <row r="29" spans="1:16" x14ac:dyDescent="0.25">
      <c r="A29" t="s">
        <v>8</v>
      </c>
      <c r="B29" s="470"/>
      <c r="C29" s="470"/>
      <c r="D29" s="470"/>
      <c r="E29" s="470"/>
      <c r="F29" s="470"/>
      <c r="G29" s="470" t="s">
        <v>176</v>
      </c>
      <c r="H29" s="441">
        <f>SUM(H26:H28)</f>
        <v>36.75</v>
      </c>
      <c r="I29" s="441">
        <f>SUM(I26:I28)</f>
        <v>33.25</v>
      </c>
      <c r="J29" s="514" t="s">
        <v>183</v>
      </c>
      <c r="K29" s="514"/>
      <c r="L29" s="514"/>
      <c r="M29" s="514"/>
      <c r="N29" s="514"/>
      <c r="O29" s="514"/>
      <c r="P29" s="514"/>
    </row>
  </sheetData>
  <mergeCells count="2">
    <mergeCell ref="J29:P29"/>
    <mergeCell ref="M6:P6"/>
  </mergeCells>
  <pageMargins left="0.25" right="0.25" top="0.75" bottom="0.75" header="0.3" footer="0.3"/>
  <pageSetup paperSize="9" orientation="landscape" r:id="rId1"/>
  <ignoredErrors>
    <ignoredError sqref="C24" formula="1"/>
    <ignoredError sqref="E1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683F-C9EA-47D3-9284-2E333F6CF6E2}">
  <dimension ref="A1:I18"/>
  <sheetViews>
    <sheetView workbookViewId="0">
      <selection sqref="A1:I1"/>
    </sheetView>
  </sheetViews>
  <sheetFormatPr defaultRowHeight="15" x14ac:dyDescent="0.25"/>
  <cols>
    <col min="2" max="2" width="11.85546875" customWidth="1"/>
    <col min="3" max="3" width="11.5703125" bestFit="1" customWidth="1"/>
    <col min="7" max="7" width="11.5703125" bestFit="1" customWidth="1"/>
    <col min="9" max="9" width="12.42578125" bestFit="1" customWidth="1"/>
  </cols>
  <sheetData>
    <row r="1" spans="1:9" x14ac:dyDescent="0.25">
      <c r="A1" s="537" t="s">
        <v>195</v>
      </c>
      <c r="B1" s="537"/>
      <c r="C1" s="537"/>
      <c r="D1" s="537"/>
      <c r="E1" s="537"/>
      <c r="F1" s="537"/>
      <c r="G1" s="537"/>
      <c r="H1" s="537"/>
      <c r="I1" s="537"/>
    </row>
    <row r="2" spans="1:9" x14ac:dyDescent="0.25">
      <c r="A2" s="538" t="s">
        <v>196</v>
      </c>
      <c r="B2" s="538"/>
      <c r="C2" s="305" t="s">
        <v>197</v>
      </c>
      <c r="D2">
        <v>0.5</v>
      </c>
      <c r="E2" s="539"/>
      <c r="F2">
        <v>0.5</v>
      </c>
      <c r="G2" s="305" t="s">
        <v>197</v>
      </c>
      <c r="H2" s="538" t="s">
        <v>198</v>
      </c>
      <c r="I2" s="538"/>
    </row>
    <row r="3" spans="1:9" x14ac:dyDescent="0.25">
      <c r="A3" s="538" t="s">
        <v>199</v>
      </c>
      <c r="B3" s="538"/>
      <c r="C3" s="305" t="s">
        <v>200</v>
      </c>
      <c r="D3">
        <v>0</v>
      </c>
      <c r="E3" s="539"/>
      <c r="F3">
        <v>1</v>
      </c>
      <c r="G3" s="305" t="s">
        <v>201</v>
      </c>
      <c r="H3" s="538" t="s">
        <v>202</v>
      </c>
      <c r="I3" s="538"/>
    </row>
    <row r="4" spans="1:9" x14ac:dyDescent="0.25">
      <c r="A4" s="538" t="s">
        <v>203</v>
      </c>
      <c r="B4" s="538"/>
      <c r="C4" s="305" t="s">
        <v>204</v>
      </c>
      <c r="D4">
        <v>1</v>
      </c>
      <c r="E4" s="539"/>
      <c r="F4">
        <v>0</v>
      </c>
      <c r="G4" s="305" t="s">
        <v>205</v>
      </c>
      <c r="H4" s="538" t="s">
        <v>206</v>
      </c>
      <c r="I4" s="538"/>
    </row>
    <row r="5" spans="1:9" x14ac:dyDescent="0.25">
      <c r="A5" s="538" t="s">
        <v>207</v>
      </c>
      <c r="B5" s="538"/>
      <c r="C5" s="305" t="s">
        <v>208</v>
      </c>
      <c r="D5">
        <v>1</v>
      </c>
      <c r="E5" s="539"/>
      <c r="F5">
        <v>0</v>
      </c>
      <c r="G5" s="305" t="s">
        <v>209</v>
      </c>
      <c r="H5" s="538" t="s">
        <v>210</v>
      </c>
      <c r="I5" s="538"/>
    </row>
    <row r="6" spans="1:9" x14ac:dyDescent="0.25">
      <c r="A6" s="540" t="s">
        <v>211</v>
      </c>
      <c r="B6" s="540"/>
      <c r="C6" s="541">
        <v>2.5</v>
      </c>
      <c r="D6" s="542"/>
      <c r="E6" s="541" t="s">
        <v>212</v>
      </c>
      <c r="F6" s="542"/>
      <c r="G6" s="541">
        <v>1.5</v>
      </c>
      <c r="H6" s="543" t="s">
        <v>213</v>
      </c>
      <c r="I6" s="543"/>
    </row>
    <row r="7" spans="1:9" x14ac:dyDescent="0.25">
      <c r="C7" s="305"/>
      <c r="E7" s="305"/>
      <c r="G7" s="305"/>
      <c r="H7" s="305"/>
    </row>
    <row r="8" spans="1:9" x14ac:dyDescent="0.25">
      <c r="C8" s="305"/>
      <c r="E8" s="305"/>
      <c r="G8" s="305"/>
      <c r="H8" s="305"/>
    </row>
    <row r="9" spans="1:9" x14ac:dyDescent="0.25">
      <c r="A9" s="537" t="s">
        <v>214</v>
      </c>
      <c r="B9" s="537"/>
      <c r="C9" s="537"/>
      <c r="D9" s="537"/>
      <c r="E9" s="537"/>
      <c r="F9" s="537"/>
      <c r="G9" s="537"/>
      <c r="H9" s="537"/>
      <c r="I9" s="537"/>
    </row>
    <row r="10" spans="1:9" x14ac:dyDescent="0.25">
      <c r="A10" s="544" t="s">
        <v>215</v>
      </c>
      <c r="B10" s="545" t="s">
        <v>216</v>
      </c>
      <c r="C10" s="305" t="s">
        <v>217</v>
      </c>
      <c r="D10">
        <v>0</v>
      </c>
      <c r="E10" s="539"/>
      <c r="F10">
        <v>1</v>
      </c>
      <c r="G10" s="305" t="s">
        <v>218</v>
      </c>
      <c r="H10" s="546" t="s">
        <v>219</v>
      </c>
      <c r="I10" s="547" t="s">
        <v>220</v>
      </c>
    </row>
    <row r="11" spans="1:9" x14ac:dyDescent="0.25">
      <c r="A11" s="544" t="s">
        <v>221</v>
      </c>
      <c r="B11" s="545" t="s">
        <v>222</v>
      </c>
      <c r="C11" s="305" t="s">
        <v>223</v>
      </c>
      <c r="D11">
        <v>0</v>
      </c>
      <c r="E11" s="539"/>
      <c r="F11">
        <v>1</v>
      </c>
      <c r="G11" s="305" t="s">
        <v>224</v>
      </c>
      <c r="H11" s="546" t="s">
        <v>225</v>
      </c>
      <c r="I11" s="547" t="s">
        <v>51</v>
      </c>
    </row>
    <row r="12" spans="1:9" x14ac:dyDescent="0.25">
      <c r="A12" s="544" t="s">
        <v>226</v>
      </c>
      <c r="B12" s="545" t="s">
        <v>227</v>
      </c>
      <c r="C12" s="305" t="s">
        <v>218</v>
      </c>
      <c r="D12">
        <v>1</v>
      </c>
      <c r="E12" s="539"/>
      <c r="F12">
        <v>0</v>
      </c>
      <c r="G12" s="305" t="s">
        <v>217</v>
      </c>
      <c r="H12" s="546" t="s">
        <v>228</v>
      </c>
      <c r="I12" s="547" t="s">
        <v>16</v>
      </c>
    </row>
    <row r="13" spans="1:9" x14ac:dyDescent="0.25">
      <c r="A13" s="544" t="s">
        <v>229</v>
      </c>
      <c r="B13" s="545" t="s">
        <v>230</v>
      </c>
      <c r="C13" s="305" t="s">
        <v>231</v>
      </c>
      <c r="D13">
        <v>0</v>
      </c>
      <c r="E13" s="539"/>
      <c r="F13">
        <v>1</v>
      </c>
      <c r="G13" s="305" t="s">
        <v>232</v>
      </c>
      <c r="H13" s="546" t="s">
        <v>233</v>
      </c>
      <c r="I13" s="547" t="s">
        <v>165</v>
      </c>
    </row>
    <row r="14" spans="1:9" x14ac:dyDescent="0.25">
      <c r="A14" s="544" t="s">
        <v>5</v>
      </c>
      <c r="B14" s="545" t="s">
        <v>234</v>
      </c>
      <c r="C14" s="305" t="s">
        <v>197</v>
      </c>
      <c r="D14">
        <v>0.5</v>
      </c>
      <c r="E14" s="539"/>
      <c r="F14">
        <v>0.5</v>
      </c>
      <c r="G14" s="305" t="s">
        <v>197</v>
      </c>
      <c r="H14" s="546" t="s">
        <v>235</v>
      </c>
      <c r="I14" s="547" t="s">
        <v>163</v>
      </c>
    </row>
    <row r="15" spans="1:9" x14ac:dyDescent="0.25">
      <c r="A15" s="544" t="s">
        <v>236</v>
      </c>
      <c r="B15" s="545" t="s">
        <v>233</v>
      </c>
      <c r="C15" s="305" t="s">
        <v>237</v>
      </c>
      <c r="D15">
        <v>0</v>
      </c>
      <c r="E15" s="539"/>
      <c r="F15">
        <v>1</v>
      </c>
      <c r="G15" s="305" t="s">
        <v>238</v>
      </c>
      <c r="H15" s="546" t="s">
        <v>239</v>
      </c>
      <c r="I15" s="547" t="s">
        <v>240</v>
      </c>
    </row>
    <row r="16" spans="1:9" x14ac:dyDescent="0.25">
      <c r="A16" s="544" t="s">
        <v>119</v>
      </c>
      <c r="B16" s="545" t="s">
        <v>241</v>
      </c>
      <c r="C16" s="305" t="s">
        <v>242</v>
      </c>
      <c r="D16">
        <v>0</v>
      </c>
      <c r="E16" s="539"/>
      <c r="F16">
        <v>1</v>
      </c>
      <c r="G16" s="305" t="s">
        <v>243</v>
      </c>
      <c r="H16" s="546" t="s">
        <v>244</v>
      </c>
      <c r="I16" s="547" t="s">
        <v>18</v>
      </c>
    </row>
    <row r="17" spans="1:9" x14ac:dyDescent="0.25">
      <c r="A17" s="544" t="s">
        <v>19</v>
      </c>
      <c r="B17" s="545" t="s">
        <v>245</v>
      </c>
      <c r="C17" s="305" t="s">
        <v>218</v>
      </c>
      <c r="D17">
        <v>1</v>
      </c>
      <c r="E17" s="539"/>
      <c r="F17">
        <v>0</v>
      </c>
      <c r="G17" s="305" t="s">
        <v>217</v>
      </c>
      <c r="H17" s="546" t="s">
        <v>222</v>
      </c>
      <c r="I17" s="547" t="s">
        <v>125</v>
      </c>
    </row>
    <row r="18" spans="1:9" x14ac:dyDescent="0.25">
      <c r="A18" s="540" t="s">
        <v>211</v>
      </c>
      <c r="B18" s="540"/>
      <c r="C18" s="541">
        <v>2.5</v>
      </c>
      <c r="D18" s="542"/>
      <c r="E18" s="541" t="s">
        <v>212</v>
      </c>
      <c r="F18" s="542"/>
      <c r="G18" s="541">
        <v>5.5</v>
      </c>
      <c r="H18" s="543" t="s">
        <v>213</v>
      </c>
      <c r="I18" s="543"/>
    </row>
  </sheetData>
  <mergeCells count="14">
    <mergeCell ref="A5:B5"/>
    <mergeCell ref="H5:I5"/>
    <mergeCell ref="A6:B6"/>
    <mergeCell ref="H6:I6"/>
    <mergeCell ref="A9:I9"/>
    <mergeCell ref="A18:B18"/>
    <mergeCell ref="H18:I18"/>
    <mergeCell ref="A1:I1"/>
    <mergeCell ref="A2:B2"/>
    <mergeCell ref="H2:I2"/>
    <mergeCell ref="A3:B3"/>
    <mergeCell ref="H3:I3"/>
    <mergeCell ref="A4:B4"/>
    <mergeCell ref="H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I94"/>
  <sheetViews>
    <sheetView topLeftCell="B1" zoomScale="67" zoomScaleNormal="67" workbookViewId="0">
      <selection activeCell="H27" sqref="H27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710937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5703125" customWidth="1"/>
    <col min="40" max="45" width="5.7109375" customWidth="1"/>
    <col min="46" max="46" width="5.7109375" style="46" customWidth="1"/>
    <col min="47" max="55" width="5.7109375" customWidth="1"/>
    <col min="56" max="56" width="5.7109375" style="46" customWidth="1"/>
    <col min="57" max="60" width="5.7109375" customWidth="1"/>
    <col min="61" max="61" width="5.7109375" style="46" customWidth="1"/>
  </cols>
  <sheetData>
    <row r="1" spans="2:61" x14ac:dyDescent="0.25">
      <c r="P1" s="7"/>
      <c r="Q1" s="7"/>
      <c r="R1" s="7"/>
      <c r="S1" s="7"/>
      <c r="T1" t="s">
        <v>8</v>
      </c>
      <c r="AW1" s="43"/>
      <c r="AX1" s="7"/>
    </row>
    <row r="2" spans="2:61" x14ac:dyDescent="0.25">
      <c r="E2" s="43"/>
      <c r="F2" s="43"/>
      <c r="G2" s="43"/>
      <c r="H2" s="45"/>
      <c r="I2" s="43"/>
      <c r="J2" s="43"/>
      <c r="K2" s="88" t="str">
        <f>'DAY 1 INPUT'!F4</f>
        <v>Steve</v>
      </c>
      <c r="L2" s="88" t="str">
        <f>'DAY 1 INPUT'!G4</f>
        <v>Jeff</v>
      </c>
      <c r="M2" s="35" t="str">
        <f>'DAY 1 INPUT'!H4</f>
        <v>Mike</v>
      </c>
      <c r="N2" s="89" t="str">
        <f>'DAY 1 INPUT'!I4</f>
        <v>Rich M</v>
      </c>
      <c r="O2" s="7"/>
      <c r="P2" s="7"/>
      <c r="Q2" s="196" t="s">
        <v>13</v>
      </c>
      <c r="R2" s="7"/>
      <c r="S2" s="7"/>
      <c r="T2" s="7"/>
      <c r="AK2" t="s">
        <v>8</v>
      </c>
      <c r="AO2" s="22"/>
      <c r="AP2" s="26" t="s">
        <v>11</v>
      </c>
      <c r="AQ2" s="26"/>
      <c r="AR2" s="26"/>
      <c r="AS2" s="26"/>
      <c r="AT2" s="26"/>
      <c r="AU2" s="26"/>
      <c r="AV2" s="26"/>
      <c r="AW2" s="26"/>
      <c r="AX2" s="26"/>
      <c r="AZ2" s="88" t="str">
        <f>K2</f>
        <v>Steve</v>
      </c>
      <c r="BA2" s="88" t="str">
        <f>L2</f>
        <v>Jeff</v>
      </c>
      <c r="BB2" s="35" t="str">
        <f>M2</f>
        <v>Mike</v>
      </c>
      <c r="BC2" s="35" t="str">
        <f>N2</f>
        <v>Rich M</v>
      </c>
    </row>
    <row r="3" spans="2:61" x14ac:dyDescent="0.25">
      <c r="E3" s="43"/>
      <c r="F3" s="43"/>
      <c r="G3" s="43"/>
      <c r="H3" s="45"/>
      <c r="I3" s="43"/>
      <c r="J3" s="43"/>
      <c r="K3" s="136">
        <f>'DAY 1 INPUT'!F5</f>
        <v>38</v>
      </c>
      <c r="L3" s="136">
        <f>'DAY 1 INPUT'!G5</f>
        <v>18</v>
      </c>
      <c r="M3" s="136">
        <f>'DAY 1 INPUT'!H5</f>
        <v>20</v>
      </c>
      <c r="N3" s="136">
        <f>'DAY 1 INPUT'!I5</f>
        <v>31</v>
      </c>
      <c r="O3" s="7"/>
      <c r="Q3" s="43" t="s">
        <v>14</v>
      </c>
      <c r="AJ3" t="s">
        <v>27</v>
      </c>
      <c r="AN3" s="44" t="s">
        <v>8</v>
      </c>
      <c r="AO3" s="22"/>
      <c r="AP3" s="26" t="s">
        <v>12</v>
      </c>
      <c r="AQ3" s="26"/>
      <c r="AR3" s="26"/>
      <c r="AS3" s="26"/>
      <c r="AT3" s="26"/>
      <c r="AU3" s="26"/>
      <c r="AV3" s="26"/>
      <c r="AW3" s="26"/>
      <c r="AX3" s="26"/>
      <c r="AY3" s="43"/>
      <c r="AZ3" s="137">
        <f>(K30-C7)</f>
        <v>36</v>
      </c>
      <c r="BA3" s="137">
        <f>L30-C7</f>
        <v>29</v>
      </c>
      <c r="BB3" s="137">
        <f>(M30-C7)</f>
        <v>30</v>
      </c>
      <c r="BC3" s="137">
        <f>(N30-C7)</f>
        <v>32</v>
      </c>
      <c r="BG3" t="s">
        <v>8</v>
      </c>
    </row>
    <row r="4" spans="2:61" x14ac:dyDescent="0.25">
      <c r="B4" t="s">
        <v>8</v>
      </c>
      <c r="L4" s="11" t="s">
        <v>8</v>
      </c>
      <c r="M4" s="11"/>
      <c r="AN4" t="s">
        <v>8</v>
      </c>
      <c r="AZ4">
        <f>AZ3-K3</f>
        <v>-2</v>
      </c>
      <c r="BA4">
        <f>BA3-L3</f>
        <v>11</v>
      </c>
      <c r="BB4">
        <f>BB3-M3</f>
        <v>10</v>
      </c>
      <c r="BC4">
        <f>BC3-N3</f>
        <v>1</v>
      </c>
    </row>
    <row r="5" spans="2:61" x14ac:dyDescent="0.25">
      <c r="B5" t="s">
        <v>8</v>
      </c>
      <c r="AN5" s="24" t="s">
        <v>10</v>
      </c>
      <c r="AO5" s="26"/>
      <c r="AS5" s="22"/>
      <c r="AU5" s="22"/>
      <c r="AV5" s="22" t="s">
        <v>8</v>
      </c>
      <c r="AW5" s="22"/>
      <c r="AX5" s="22"/>
      <c r="AY5" s="22"/>
      <c r="AZ5" s="22"/>
      <c r="BA5" s="22"/>
      <c r="BB5" s="22"/>
      <c r="BC5" s="22"/>
      <c r="BE5" s="22"/>
      <c r="BF5" s="22"/>
      <c r="BG5" s="22"/>
      <c r="BH5" s="22"/>
    </row>
    <row r="6" spans="2:61" x14ac:dyDescent="0.25">
      <c r="B6" s="27" t="s">
        <v>4</v>
      </c>
      <c r="C6" s="28" t="s">
        <v>7</v>
      </c>
      <c r="D6" s="52"/>
      <c r="E6" s="63"/>
      <c r="F6" s="535" t="s">
        <v>6</v>
      </c>
      <c r="G6" s="536"/>
      <c r="H6" s="536"/>
      <c r="I6" s="536"/>
      <c r="J6" s="10"/>
      <c r="K6" s="17" t="s">
        <v>29</v>
      </c>
      <c r="L6" s="17"/>
      <c r="M6" s="17"/>
      <c r="N6" s="17"/>
      <c r="O6" s="18"/>
      <c r="P6" s="10"/>
      <c r="Q6" s="18"/>
      <c r="R6" s="18"/>
      <c r="S6" s="18"/>
      <c r="T6" s="10"/>
      <c r="U6" s="10"/>
      <c r="V6" s="10"/>
      <c r="W6" s="18" t="s">
        <v>25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2"/>
      <c r="AN6" s="514" t="s">
        <v>24</v>
      </c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BG6" t="s">
        <v>8</v>
      </c>
    </row>
    <row r="7" spans="2:61" ht="18.75" x14ac:dyDescent="0.3">
      <c r="B7" s="53">
        <f>'DAY 1 INPUT'!B4</f>
        <v>71</v>
      </c>
      <c r="C7" s="54">
        <f>'DAY 1 INPUT'!C4</f>
        <v>69</v>
      </c>
      <c r="D7" s="55" t="s">
        <v>8</v>
      </c>
      <c r="E7" s="64"/>
      <c r="F7" s="65" t="s">
        <v>9</v>
      </c>
      <c r="G7" s="13"/>
      <c r="H7" s="13"/>
      <c r="I7" s="13"/>
      <c r="J7" s="62"/>
      <c r="K7" s="9" t="s">
        <v>30</v>
      </c>
      <c r="L7" s="20"/>
      <c r="M7" s="20"/>
      <c r="N7" s="20"/>
      <c r="O7" s="9"/>
      <c r="Q7" s="19"/>
      <c r="R7" s="19"/>
      <c r="S7" s="19"/>
      <c r="U7" s="19" t="s">
        <v>26</v>
      </c>
      <c r="V7" s="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57"/>
      <c r="AL7" t="s">
        <v>8</v>
      </c>
      <c r="AO7" t="s">
        <v>8</v>
      </c>
      <c r="AQ7" t="s">
        <v>48</v>
      </c>
      <c r="AR7" t="s">
        <v>48</v>
      </c>
    </row>
    <row r="8" spans="2:61" x14ac:dyDescent="0.25">
      <c r="B8" s="8" t="s">
        <v>0</v>
      </c>
      <c r="C8" s="8" t="s">
        <v>4</v>
      </c>
      <c r="D8" s="61" t="s">
        <v>28</v>
      </c>
      <c r="E8" s="2"/>
      <c r="F8" s="88" t="str">
        <f>K2</f>
        <v>Steve</v>
      </c>
      <c r="G8" s="88" t="str">
        <f>L2</f>
        <v>Jeff</v>
      </c>
      <c r="H8" s="35" t="str">
        <f>M2</f>
        <v>Mike</v>
      </c>
      <c r="I8" s="35" t="str">
        <f>N2</f>
        <v>Rich M</v>
      </c>
      <c r="J8" s="2"/>
      <c r="K8" s="88" t="str">
        <f>K2</f>
        <v>Steve</v>
      </c>
      <c r="L8" s="88" t="str">
        <f>L2</f>
        <v>Jeff</v>
      </c>
      <c r="M8" s="35" t="str">
        <f>M2</f>
        <v>Mike</v>
      </c>
      <c r="N8" s="35" t="str">
        <f>N2</f>
        <v>Rich M</v>
      </c>
      <c r="O8" s="9"/>
      <c r="P8" s="58" t="str">
        <f>K2</f>
        <v>Steve</v>
      </c>
      <c r="Q8" s="59"/>
      <c r="R8" s="59"/>
      <c r="S8" s="59"/>
      <c r="T8" s="59" t="s">
        <v>8</v>
      </c>
      <c r="U8" s="60" t="s">
        <v>8</v>
      </c>
      <c r="V8" s="3" t="str">
        <f>L2</f>
        <v>Jeff</v>
      </c>
      <c r="W8" s="59"/>
      <c r="X8" s="59"/>
      <c r="Y8" s="59"/>
      <c r="Z8" s="60"/>
      <c r="AA8" s="58" t="str">
        <f>M2</f>
        <v>Mike</v>
      </c>
      <c r="AB8" s="59"/>
      <c r="AC8" s="59"/>
      <c r="AD8" s="59"/>
      <c r="AE8" s="60"/>
      <c r="AF8" s="533" t="str">
        <f>N2</f>
        <v>Rich M</v>
      </c>
      <c r="AG8" s="534"/>
      <c r="AH8" s="534"/>
      <c r="AI8" s="534"/>
      <c r="AJ8" s="534"/>
      <c r="AK8" s="60"/>
      <c r="AL8" t="s">
        <v>8</v>
      </c>
      <c r="AN8" s="90" t="str">
        <f>K2</f>
        <v>Steve</v>
      </c>
      <c r="AO8" s="91"/>
      <c r="AP8" s="91"/>
      <c r="AQ8" s="91"/>
      <c r="AR8" s="91"/>
      <c r="AS8" s="92"/>
      <c r="AU8" s="93" t="str">
        <f>L2</f>
        <v>Jeff</v>
      </c>
      <c r="AV8" s="91"/>
      <c r="AW8" s="91"/>
      <c r="AX8" s="92"/>
      <c r="AY8" s="2"/>
      <c r="AZ8" s="40" t="str">
        <f>M2</f>
        <v>Mike</v>
      </c>
      <c r="BA8" s="38"/>
      <c r="BB8" s="38"/>
      <c r="BC8" s="39"/>
      <c r="BD8" s="51"/>
      <c r="BE8" s="40" t="str">
        <f>N2</f>
        <v>Rich M</v>
      </c>
      <c r="BF8" s="38"/>
      <c r="BG8" s="38"/>
      <c r="BH8" s="39"/>
    </row>
    <row r="9" spans="2:61" x14ac:dyDescent="0.25">
      <c r="B9" s="29">
        <v>1</v>
      </c>
      <c r="C9" s="29">
        <f>'DAY 1 INPUT'!C6</f>
        <v>5</v>
      </c>
      <c r="D9" s="30">
        <f>'DAY 1 INPUT'!D6</f>
        <v>11</v>
      </c>
      <c r="E9" s="2"/>
      <c r="F9" s="114">
        <f>'DAY 1 INPUT'!F6</f>
        <v>10</v>
      </c>
      <c r="G9" s="114">
        <f>'DAY 1 INPUT'!G6</f>
        <v>9</v>
      </c>
      <c r="H9" s="114">
        <f>'DAY 1 INPUT'!H6</f>
        <v>6</v>
      </c>
      <c r="I9" s="114">
        <f>'DAY 1 INPUT'!I6</f>
        <v>10</v>
      </c>
      <c r="J9" s="2"/>
      <c r="K9" s="31">
        <f t="shared" ref="K9:K17" si="0">IF(F9-C9 &gt;2,C9+2,F9)</f>
        <v>7</v>
      </c>
      <c r="L9" s="31">
        <f t="shared" ref="L9:L17" si="1">IF(G9-C9 &gt;2,C9+2,G9)</f>
        <v>7</v>
      </c>
      <c r="M9" s="31">
        <f t="shared" ref="M9:M17" si="2">IF(H9-C9 &gt;2,C9+2,H9)</f>
        <v>6</v>
      </c>
      <c r="N9" s="31">
        <f t="shared" ref="N9:N17" si="3">IF(I9-C9 &gt;2,C9+2,I9)</f>
        <v>7</v>
      </c>
      <c r="O9" s="9"/>
      <c r="P9" s="33">
        <f>IF(K3=D9,1,0)</f>
        <v>0</v>
      </c>
      <c r="Q9" s="33">
        <f>IF(K3&gt;D9,1,0)</f>
        <v>1</v>
      </c>
      <c r="R9" s="33">
        <f>IF(K3&gt;D9+17,1,0)</f>
        <v>1</v>
      </c>
      <c r="S9" s="143">
        <f>IF(K3&gt;D9+35,1,0)</f>
        <v>0</v>
      </c>
      <c r="T9" s="33">
        <f t="shared" ref="T9:T17" si="4">SUM(P9:S9)+C9</f>
        <v>7</v>
      </c>
      <c r="U9" s="181">
        <f t="shared" ref="U9:U17" si="5">(F9-T9)+C9</f>
        <v>8</v>
      </c>
      <c r="V9" s="33">
        <f>IF(L3=D9,1,0)</f>
        <v>0</v>
      </c>
      <c r="W9" s="33">
        <f>IF(L3&gt;D9,1,0)</f>
        <v>1</v>
      </c>
      <c r="X9" s="33">
        <f>IF(L3&gt;D9+17,1,0)</f>
        <v>0</v>
      </c>
      <c r="Y9" s="33">
        <f t="shared" ref="Y9:Y17" si="6">SUM(V9:X9)+C9</f>
        <v>6</v>
      </c>
      <c r="Z9" s="181">
        <f t="shared" ref="Z9:Z17" si="7">(G9-Y9)+C9</f>
        <v>8</v>
      </c>
      <c r="AA9" s="33">
        <f>IF(M3=D9,1,0)</f>
        <v>0</v>
      </c>
      <c r="AB9" s="33">
        <f>IF(M3&gt;D9,1,0)</f>
        <v>1</v>
      </c>
      <c r="AC9" s="33">
        <f>IF(M3&gt;D9+17,1,0)</f>
        <v>0</v>
      </c>
      <c r="AD9" s="33">
        <f t="shared" ref="AD9:AD17" si="8">SUM(AA9:AC9)+C9</f>
        <v>6</v>
      </c>
      <c r="AE9" s="181">
        <f t="shared" ref="AE9:AE17" si="9">(H9-AD9)+C9</f>
        <v>5</v>
      </c>
      <c r="AF9" s="33">
        <f>IF(N3=D9,1,0)</f>
        <v>0</v>
      </c>
      <c r="AG9" s="33">
        <f>IF(N3&gt;D9,1,0)</f>
        <v>1</v>
      </c>
      <c r="AH9" s="33">
        <f>IF(N3&gt;D9+17,1,0)</f>
        <v>1</v>
      </c>
      <c r="AI9" s="143">
        <f>IF(N3&gt;D9+35,1,0)</f>
        <v>0</v>
      </c>
      <c r="AJ9" s="33">
        <f t="shared" ref="AJ9:AJ17" si="10">SUM(AF9:AI9)+C9</f>
        <v>7</v>
      </c>
      <c r="AK9" s="181">
        <f t="shared" ref="AK9:AK17" si="11">(I9-AJ9)+C9</f>
        <v>8</v>
      </c>
      <c r="AL9" s="2" t="s">
        <v>8</v>
      </c>
      <c r="AM9" s="2" t="s">
        <v>8</v>
      </c>
      <c r="AN9" s="31">
        <f xml:space="preserve"> IF( K3-D9&lt;0,-1,0)</f>
        <v>0</v>
      </c>
      <c r="AO9" s="31">
        <f xml:space="preserve"> IF(K3-D9&gt;17,C9+2,C9+1)</f>
        <v>7</v>
      </c>
      <c r="AP9" s="31">
        <f t="shared" ref="AP9:AP17" si="12">(AO9+2)-F9</f>
        <v>-1</v>
      </c>
      <c r="AQ9" s="143">
        <f t="shared" ref="AQ9:AQ17" si="13">IF(D9&lt;3,1,0)</f>
        <v>0</v>
      </c>
      <c r="AR9" s="143">
        <f t="shared" ref="AR9:AR17" si="14">IF(AP9+AQ9&gt;0,AP9+AQ9,0)</f>
        <v>0</v>
      </c>
      <c r="AS9" s="31">
        <f t="shared" ref="AS9:AS17" si="15" xml:space="preserve"> IF(AR9&lt;0, 0, AR9+AN9)</f>
        <v>0</v>
      </c>
      <c r="AT9" s="47">
        <f t="shared" ref="AT9:AT17" si="16">IF(AS9&lt;0,0,AS9)</f>
        <v>0</v>
      </c>
      <c r="AU9" s="31">
        <f xml:space="preserve"> IF( L3-D9&lt;0,-1,0)</f>
        <v>0</v>
      </c>
      <c r="AV9" s="31">
        <f xml:space="preserve"> IF(L3-D9&gt;17,C9+2,C9+1)</f>
        <v>6</v>
      </c>
      <c r="AW9" s="31">
        <f t="shared" ref="AW9:AW17" si="17">(AV9+2)-G9</f>
        <v>-1</v>
      </c>
      <c r="AX9" s="31">
        <f t="shared" ref="AX9:AX17" si="18" xml:space="preserve"> IF(AW9&lt;0, 0, AW9+AU9)</f>
        <v>0</v>
      </c>
      <c r="AY9" s="47">
        <f t="shared" ref="AY9:AY17" si="19">IF(AX9&lt;0,0,AX9)</f>
        <v>0</v>
      </c>
      <c r="AZ9" s="31">
        <f xml:space="preserve"> IF( M3-D9&lt;0,-1,0)</f>
        <v>0</v>
      </c>
      <c r="BA9" s="31">
        <f xml:space="preserve"> IF(M3-D9&gt;17,C9+2,C9+1)</f>
        <v>6</v>
      </c>
      <c r="BB9" s="31">
        <f t="shared" ref="BB9:BB17" si="20">(BA9+2)-H9</f>
        <v>2</v>
      </c>
      <c r="BC9" s="31">
        <f t="shared" ref="BC9:BC17" si="21">IF(BB9&lt;0,0,BB9+AZ9)</f>
        <v>2</v>
      </c>
      <c r="BD9" s="47">
        <f t="shared" ref="BD9:BD17" si="22">IF(BC9&lt;0,0,BC9)</f>
        <v>2</v>
      </c>
      <c r="BE9" s="31">
        <f xml:space="preserve"> IF( N3-D9&lt;0,-1,0)</f>
        <v>0</v>
      </c>
      <c r="BF9" s="31">
        <f xml:space="preserve"> IF(N3-D9&gt;17,C9+2,C9+1)</f>
        <v>7</v>
      </c>
      <c r="BG9" s="31">
        <f t="shared" ref="BG9:BG17" si="23">(BF9+2)-I9</f>
        <v>-1</v>
      </c>
      <c r="BH9" s="31">
        <f t="shared" ref="BH9:BH17" si="24">IF(BG9&lt;0,0,BG9+BE9)</f>
        <v>0</v>
      </c>
      <c r="BI9" s="47">
        <f t="shared" ref="BI9:BI17" si="25">IF(BH9&lt;0,0,BH9)</f>
        <v>0</v>
      </c>
    </row>
    <row r="10" spans="2:61" s="69" customFormat="1" x14ac:dyDescent="0.25">
      <c r="B10" s="138">
        <v>2</v>
      </c>
      <c r="C10" s="138">
        <f>'DAY 1 INPUT'!C7</f>
        <v>4</v>
      </c>
      <c r="D10" s="139">
        <f>'DAY 1 INPUT'!D7</f>
        <v>1</v>
      </c>
      <c r="E10" s="76"/>
      <c r="F10" s="140">
        <f>'DAY 1 INPUT'!F7</f>
        <v>9</v>
      </c>
      <c r="G10" s="140">
        <f>'DAY 1 INPUT'!G7</f>
        <v>6</v>
      </c>
      <c r="H10" s="140">
        <f>'DAY 1 INPUT'!H7</f>
        <v>6</v>
      </c>
      <c r="I10" s="140">
        <f>'DAY 1 INPUT'!I7</f>
        <v>8</v>
      </c>
      <c r="J10" s="76"/>
      <c r="K10" s="74">
        <f t="shared" si="0"/>
        <v>6</v>
      </c>
      <c r="L10" s="74">
        <f t="shared" si="1"/>
        <v>6</v>
      </c>
      <c r="M10" s="74">
        <f t="shared" si="2"/>
        <v>6</v>
      </c>
      <c r="N10" s="74">
        <f t="shared" si="3"/>
        <v>6</v>
      </c>
      <c r="O10" s="176"/>
      <c r="P10" s="177">
        <f>IF(K3=D10,1,0)</f>
        <v>0</v>
      </c>
      <c r="Q10" s="177">
        <f>IF(K3&gt;D10,1,0)</f>
        <v>1</v>
      </c>
      <c r="R10" s="177">
        <f>IF(K3&gt;D10+17,1,0)</f>
        <v>1</v>
      </c>
      <c r="S10" s="178">
        <f>IF(K3&gt;D10+35,1,0)</f>
        <v>1</v>
      </c>
      <c r="T10" s="177">
        <f t="shared" si="4"/>
        <v>7</v>
      </c>
      <c r="U10" s="179">
        <f t="shared" si="5"/>
        <v>6</v>
      </c>
      <c r="V10" s="177">
        <f>IF(L3=D10,1,0)</f>
        <v>0</v>
      </c>
      <c r="W10" s="177">
        <f>IF(L3&gt;D10,1,0)</f>
        <v>1</v>
      </c>
      <c r="X10" s="177">
        <f>IF(L3&gt;D10+17,1,0)</f>
        <v>0</v>
      </c>
      <c r="Y10" s="177">
        <f t="shared" si="6"/>
        <v>5</v>
      </c>
      <c r="Z10" s="179">
        <f t="shared" si="7"/>
        <v>5</v>
      </c>
      <c r="AA10" s="177">
        <f>IF(M3=D10,1,0)</f>
        <v>0</v>
      </c>
      <c r="AB10" s="177">
        <f>IF(M3&gt;D10,1,0)</f>
        <v>1</v>
      </c>
      <c r="AC10" s="177">
        <f>IF(M3&gt;D10+17,1,0)</f>
        <v>1</v>
      </c>
      <c r="AD10" s="177">
        <f t="shared" si="8"/>
        <v>6</v>
      </c>
      <c r="AE10" s="179">
        <f t="shared" si="9"/>
        <v>4</v>
      </c>
      <c r="AF10" s="177">
        <f>IF(N3=D10,1,0)</f>
        <v>0</v>
      </c>
      <c r="AG10" s="177">
        <f>IF(N3&gt;D10,1,0)</f>
        <v>1</v>
      </c>
      <c r="AH10" s="177">
        <f>IF(N3&gt;D10+17,1,0)</f>
        <v>1</v>
      </c>
      <c r="AI10" s="178">
        <f>IF(N3&gt;D10+35,1,0)</f>
        <v>0</v>
      </c>
      <c r="AJ10" s="177">
        <f t="shared" si="10"/>
        <v>6</v>
      </c>
      <c r="AK10" s="179">
        <f t="shared" si="11"/>
        <v>6</v>
      </c>
      <c r="AL10" s="77" t="s">
        <v>8</v>
      </c>
      <c r="AM10" s="77"/>
      <c r="AN10" s="74">
        <f xml:space="preserve"> IF( K3-D10&lt;0,-1,0)</f>
        <v>0</v>
      </c>
      <c r="AO10" s="74">
        <f xml:space="preserve"> IF(K3-D10&gt;17,C10+2,C10+1)</f>
        <v>6</v>
      </c>
      <c r="AP10" s="74">
        <f t="shared" si="12"/>
        <v>-1</v>
      </c>
      <c r="AQ10" s="178">
        <f t="shared" si="13"/>
        <v>1</v>
      </c>
      <c r="AR10" s="178">
        <f t="shared" si="14"/>
        <v>0</v>
      </c>
      <c r="AS10" s="74">
        <f t="shared" si="15"/>
        <v>0</v>
      </c>
      <c r="AT10" s="180">
        <f t="shared" si="16"/>
        <v>0</v>
      </c>
      <c r="AU10" s="74">
        <f xml:space="preserve"> IF( L3-D10&lt;0,-1,0)</f>
        <v>0</v>
      </c>
      <c r="AV10" s="74">
        <f xml:space="preserve"> IF(L3-D10&gt;17,C10+2,C10+1)</f>
        <v>5</v>
      </c>
      <c r="AW10" s="74">
        <f t="shared" si="17"/>
        <v>1</v>
      </c>
      <c r="AX10" s="74">
        <f t="shared" si="18"/>
        <v>1</v>
      </c>
      <c r="AY10" s="180">
        <f t="shared" si="19"/>
        <v>1</v>
      </c>
      <c r="AZ10" s="74">
        <f xml:space="preserve"> IF( M3-D10&lt;0,-1,0)</f>
        <v>0</v>
      </c>
      <c r="BA10" s="74">
        <f xml:space="preserve"> IF(M3-D10&gt;17,C10+2,C10+1)</f>
        <v>6</v>
      </c>
      <c r="BB10" s="74">
        <f t="shared" si="20"/>
        <v>2</v>
      </c>
      <c r="BC10" s="74">
        <f t="shared" si="21"/>
        <v>2</v>
      </c>
      <c r="BD10" s="180">
        <f t="shared" si="22"/>
        <v>2</v>
      </c>
      <c r="BE10" s="74">
        <f xml:space="preserve"> IF( N3-D10&lt;0,-1,0)</f>
        <v>0</v>
      </c>
      <c r="BF10" s="74">
        <f xml:space="preserve"> IF(N3-D10&gt;17,C10+2,C10+1)</f>
        <v>6</v>
      </c>
      <c r="BG10" s="74">
        <f t="shared" si="23"/>
        <v>0</v>
      </c>
      <c r="BH10" s="74">
        <f t="shared" si="24"/>
        <v>0</v>
      </c>
      <c r="BI10" s="180">
        <f t="shared" si="25"/>
        <v>0</v>
      </c>
    </row>
    <row r="11" spans="2:61" x14ac:dyDescent="0.25">
      <c r="B11" s="29">
        <v>3</v>
      </c>
      <c r="C11" s="29">
        <f>'DAY 1 INPUT'!C8</f>
        <v>4</v>
      </c>
      <c r="D11" s="30">
        <f>'DAY 1 INPUT'!D8</f>
        <v>7</v>
      </c>
      <c r="E11" s="2"/>
      <c r="F11" s="114">
        <f>'DAY 1 INPUT'!F8</f>
        <v>9</v>
      </c>
      <c r="G11" s="114">
        <f>'DAY 1 INPUT'!G8</f>
        <v>5</v>
      </c>
      <c r="H11" s="114">
        <f>'DAY 1 INPUT'!H8</f>
        <v>6</v>
      </c>
      <c r="I11" s="114">
        <f>'DAY 1 INPUT'!I8</f>
        <v>6</v>
      </c>
      <c r="J11" s="2"/>
      <c r="K11" s="31">
        <f t="shared" si="0"/>
        <v>6</v>
      </c>
      <c r="L11" s="31">
        <f t="shared" si="1"/>
        <v>5</v>
      </c>
      <c r="M11" s="31">
        <f t="shared" si="2"/>
        <v>6</v>
      </c>
      <c r="N11" s="31">
        <f t="shared" si="3"/>
        <v>6</v>
      </c>
      <c r="O11" s="9"/>
      <c r="P11" s="33">
        <f>IF(K3=D11,1,0)</f>
        <v>0</v>
      </c>
      <c r="Q11" s="33">
        <f>IF(K3&gt;D11,1,0)</f>
        <v>1</v>
      </c>
      <c r="R11" s="33">
        <f>IF(K3&gt;D11+17,1,0)</f>
        <v>1</v>
      </c>
      <c r="S11" s="143">
        <f>IF(K3&gt;D11+35,1,0)</f>
        <v>0</v>
      </c>
      <c r="T11" s="33">
        <f t="shared" si="4"/>
        <v>6</v>
      </c>
      <c r="U11" s="181">
        <f t="shared" si="5"/>
        <v>7</v>
      </c>
      <c r="V11" s="33">
        <f>IF(L3=D11,1,0)</f>
        <v>0</v>
      </c>
      <c r="W11" s="33">
        <f>IF(L3&gt;D11,1,0)</f>
        <v>1</v>
      </c>
      <c r="X11" s="33">
        <f>IF(L3&gt;D11+17,1,0)</f>
        <v>0</v>
      </c>
      <c r="Y11" s="33">
        <f t="shared" si="6"/>
        <v>5</v>
      </c>
      <c r="Z11" s="181">
        <f t="shared" si="7"/>
        <v>4</v>
      </c>
      <c r="AA11" s="33">
        <f>IF(M3=D11,1,0)</f>
        <v>0</v>
      </c>
      <c r="AB11" s="33">
        <f>IF(M3&gt;D11,1,0)</f>
        <v>1</v>
      </c>
      <c r="AC11" s="33">
        <f>IF(M3&gt;D11+17,1,0)</f>
        <v>0</v>
      </c>
      <c r="AD11" s="33">
        <f t="shared" si="8"/>
        <v>5</v>
      </c>
      <c r="AE11" s="181">
        <f t="shared" si="9"/>
        <v>5</v>
      </c>
      <c r="AF11" s="33">
        <f>IF(N3=D11,1,0)</f>
        <v>0</v>
      </c>
      <c r="AG11" s="33">
        <f>IF(N3&gt;D11,1,0)</f>
        <v>1</v>
      </c>
      <c r="AH11" s="33">
        <f>IF(N3&gt;D11+17,1,0)</f>
        <v>1</v>
      </c>
      <c r="AI11" s="143">
        <f>IF(N3&gt;D11+35,1,0)</f>
        <v>0</v>
      </c>
      <c r="AJ11" s="33">
        <f t="shared" si="10"/>
        <v>6</v>
      </c>
      <c r="AK11" s="181">
        <f t="shared" si="11"/>
        <v>4</v>
      </c>
      <c r="AL11" s="2"/>
      <c r="AM11" s="2"/>
      <c r="AN11" s="31">
        <f xml:space="preserve"> IF( K3-D11&lt;0,-1,0)</f>
        <v>0</v>
      </c>
      <c r="AO11" s="31">
        <f xml:space="preserve"> IF(K3-D11&gt;17,C11+2,C11+1)</f>
        <v>6</v>
      </c>
      <c r="AP11" s="31">
        <f t="shared" si="12"/>
        <v>-1</v>
      </c>
      <c r="AQ11" s="143">
        <f t="shared" si="13"/>
        <v>0</v>
      </c>
      <c r="AR11" s="143">
        <f t="shared" si="14"/>
        <v>0</v>
      </c>
      <c r="AS11" s="31">
        <f t="shared" si="15"/>
        <v>0</v>
      </c>
      <c r="AT11" s="47">
        <f t="shared" si="16"/>
        <v>0</v>
      </c>
      <c r="AU11" s="31">
        <f xml:space="preserve"> IF( L3-D11&lt;0,-1,0)</f>
        <v>0</v>
      </c>
      <c r="AV11" s="31">
        <f xml:space="preserve"> IF(L3-D11&gt;17,C11+2,C11+1)</f>
        <v>5</v>
      </c>
      <c r="AW11" s="31">
        <f t="shared" si="17"/>
        <v>2</v>
      </c>
      <c r="AX11" s="31">
        <f t="shared" si="18"/>
        <v>2</v>
      </c>
      <c r="AY11" s="47">
        <f t="shared" si="19"/>
        <v>2</v>
      </c>
      <c r="AZ11" s="31">
        <f xml:space="preserve"> IF( M3-D11&lt;0,-1,0)</f>
        <v>0</v>
      </c>
      <c r="BA11" s="31">
        <f xml:space="preserve"> IF(M3-D11&gt;17,C11+2,C11+1)</f>
        <v>5</v>
      </c>
      <c r="BB11" s="31">
        <f t="shared" si="20"/>
        <v>1</v>
      </c>
      <c r="BC11" s="31">
        <f t="shared" si="21"/>
        <v>1</v>
      </c>
      <c r="BD11" s="47">
        <f t="shared" si="22"/>
        <v>1</v>
      </c>
      <c r="BE11" s="31">
        <f xml:space="preserve"> IF( N3-D11&lt;0,-1,0)</f>
        <v>0</v>
      </c>
      <c r="BF11" s="31">
        <f xml:space="preserve"> IF(N3-D11&gt;17,C11+2,C11+1)</f>
        <v>6</v>
      </c>
      <c r="BG11" s="31">
        <f t="shared" si="23"/>
        <v>2</v>
      </c>
      <c r="BH11" s="31">
        <f t="shared" si="24"/>
        <v>2</v>
      </c>
      <c r="BI11" s="47">
        <f t="shared" si="25"/>
        <v>2</v>
      </c>
    </row>
    <row r="12" spans="2:61" s="69" customFormat="1" x14ac:dyDescent="0.25">
      <c r="B12" s="138">
        <v>4</v>
      </c>
      <c r="C12" s="138">
        <f>'DAY 1 INPUT'!C9</f>
        <v>3</v>
      </c>
      <c r="D12" s="139">
        <f>'DAY 1 INPUT'!D9</f>
        <v>15</v>
      </c>
      <c r="E12" s="76"/>
      <c r="F12" s="140">
        <f>'DAY 1 INPUT'!F9</f>
        <v>5</v>
      </c>
      <c r="G12" s="140">
        <f>'DAY 1 INPUT'!G9</f>
        <v>4</v>
      </c>
      <c r="H12" s="140">
        <f>'DAY 1 INPUT'!H9</f>
        <v>4</v>
      </c>
      <c r="I12" s="140">
        <f>'DAY 1 INPUT'!I9</f>
        <v>4</v>
      </c>
      <c r="J12" s="76"/>
      <c r="K12" s="74">
        <f t="shared" si="0"/>
        <v>5</v>
      </c>
      <c r="L12" s="74">
        <f t="shared" si="1"/>
        <v>4</v>
      </c>
      <c r="M12" s="74">
        <f t="shared" si="2"/>
        <v>4</v>
      </c>
      <c r="N12" s="74">
        <f t="shared" si="3"/>
        <v>4</v>
      </c>
      <c r="O12" s="176"/>
      <c r="P12" s="177">
        <f>IF(K3=D12,1,0)</f>
        <v>0</v>
      </c>
      <c r="Q12" s="177">
        <f>IF(K3&gt;D12,1,0)</f>
        <v>1</v>
      </c>
      <c r="R12" s="177">
        <f>IF(K3&gt;D12+17,1,0)</f>
        <v>1</v>
      </c>
      <c r="S12" s="178">
        <f>IF(K3&gt;D12+35,1,0)</f>
        <v>0</v>
      </c>
      <c r="T12" s="177">
        <f t="shared" si="4"/>
        <v>5</v>
      </c>
      <c r="U12" s="179">
        <f t="shared" si="5"/>
        <v>3</v>
      </c>
      <c r="V12" s="177">
        <f>IF(L3=D12,1,0)</f>
        <v>0</v>
      </c>
      <c r="W12" s="177">
        <f>IF(L3&gt;D12,1,0)</f>
        <v>1</v>
      </c>
      <c r="X12" s="177">
        <f>IF(L3&gt;D12+17,1,0)</f>
        <v>0</v>
      </c>
      <c r="Y12" s="177">
        <f t="shared" si="6"/>
        <v>4</v>
      </c>
      <c r="Z12" s="179">
        <f t="shared" si="7"/>
        <v>3</v>
      </c>
      <c r="AA12" s="177">
        <f>IF(M3=D12,1,0)</f>
        <v>0</v>
      </c>
      <c r="AB12" s="177">
        <f>IF(M3&gt;D12,1,0)</f>
        <v>1</v>
      </c>
      <c r="AC12" s="177">
        <f>IF(M3&gt;D12+17,1,0)</f>
        <v>0</v>
      </c>
      <c r="AD12" s="177">
        <f t="shared" si="8"/>
        <v>4</v>
      </c>
      <c r="AE12" s="179">
        <f t="shared" si="9"/>
        <v>3</v>
      </c>
      <c r="AF12" s="177">
        <f>IF(N3=D12,1,0)</f>
        <v>0</v>
      </c>
      <c r="AG12" s="177">
        <f>IF(N3&gt;D12,1,0)</f>
        <v>1</v>
      </c>
      <c r="AH12" s="177">
        <f>IF(N3&gt;D12+17,1,0)</f>
        <v>0</v>
      </c>
      <c r="AI12" s="178">
        <f>IF(N3&gt;D12+35,1,0)</f>
        <v>0</v>
      </c>
      <c r="AJ12" s="177">
        <f t="shared" si="10"/>
        <v>4</v>
      </c>
      <c r="AK12" s="179">
        <f t="shared" si="11"/>
        <v>3</v>
      </c>
      <c r="AL12" s="76"/>
      <c r="AM12" s="76"/>
      <c r="AN12" s="74">
        <f xml:space="preserve"> IF( K3-D12&lt;0,-1,0)</f>
        <v>0</v>
      </c>
      <c r="AO12" s="74">
        <f xml:space="preserve"> IF(K3-D12&gt;17,C12+2,C12+1)</f>
        <v>5</v>
      </c>
      <c r="AP12" s="74">
        <f t="shared" si="12"/>
        <v>2</v>
      </c>
      <c r="AQ12" s="178">
        <f t="shared" si="13"/>
        <v>0</v>
      </c>
      <c r="AR12" s="178">
        <f t="shared" si="14"/>
        <v>2</v>
      </c>
      <c r="AS12" s="74">
        <f t="shared" si="15"/>
        <v>2</v>
      </c>
      <c r="AT12" s="180">
        <f t="shared" si="16"/>
        <v>2</v>
      </c>
      <c r="AU12" s="74">
        <f xml:space="preserve"> IF( L3-D12&lt;0,-1,0)</f>
        <v>0</v>
      </c>
      <c r="AV12" s="74">
        <f xml:space="preserve"> IF(L3-D12&gt;17,C12+2,C12+1)</f>
        <v>4</v>
      </c>
      <c r="AW12" s="74">
        <f t="shared" si="17"/>
        <v>2</v>
      </c>
      <c r="AX12" s="74">
        <f t="shared" si="18"/>
        <v>2</v>
      </c>
      <c r="AY12" s="180">
        <f t="shared" si="19"/>
        <v>2</v>
      </c>
      <c r="AZ12" s="74">
        <f xml:space="preserve"> IF( M3-D12&lt;0,-1,0)</f>
        <v>0</v>
      </c>
      <c r="BA12" s="74">
        <f xml:space="preserve"> IF(M3-D12&gt;17,C12+2,C12+1)</f>
        <v>4</v>
      </c>
      <c r="BB12" s="74">
        <f t="shared" si="20"/>
        <v>2</v>
      </c>
      <c r="BC12" s="74">
        <f t="shared" si="21"/>
        <v>2</v>
      </c>
      <c r="BD12" s="180">
        <f t="shared" si="22"/>
        <v>2</v>
      </c>
      <c r="BE12" s="74">
        <f xml:space="preserve"> IF( N3-D12&lt;0,-1,0)</f>
        <v>0</v>
      </c>
      <c r="BF12" s="74">
        <f xml:space="preserve"> IF(N3-D12&gt;17,C12+2,C12+1)</f>
        <v>4</v>
      </c>
      <c r="BG12" s="74">
        <f t="shared" si="23"/>
        <v>2</v>
      </c>
      <c r="BH12" s="74">
        <f t="shared" si="24"/>
        <v>2</v>
      </c>
      <c r="BI12" s="180">
        <f t="shared" si="25"/>
        <v>2</v>
      </c>
    </row>
    <row r="13" spans="2:61" x14ac:dyDescent="0.25">
      <c r="B13" s="29">
        <v>5</v>
      </c>
      <c r="C13" s="29">
        <f>'DAY 1 INPUT'!C10</f>
        <v>4</v>
      </c>
      <c r="D13" s="30">
        <f>'DAY 1 INPUT'!D10</f>
        <v>3</v>
      </c>
      <c r="E13" s="2"/>
      <c r="F13" s="114">
        <f>'DAY 1 INPUT'!F10</f>
        <v>6</v>
      </c>
      <c r="G13" s="114">
        <f>'DAY 1 INPUT'!G10</f>
        <v>8</v>
      </c>
      <c r="H13" s="114">
        <f>'DAY 1 INPUT'!H10</f>
        <v>5</v>
      </c>
      <c r="I13" s="114">
        <f>'DAY 1 INPUT'!I10</f>
        <v>6</v>
      </c>
      <c r="J13" s="2"/>
      <c r="K13" s="31">
        <f t="shared" si="0"/>
        <v>6</v>
      </c>
      <c r="L13" s="31">
        <f t="shared" si="1"/>
        <v>6</v>
      </c>
      <c r="M13" s="31">
        <f t="shared" si="2"/>
        <v>5</v>
      </c>
      <c r="N13" s="31">
        <f t="shared" si="3"/>
        <v>6</v>
      </c>
      <c r="O13" s="9"/>
      <c r="P13" s="33">
        <f>IF(K3=D13,1,0)</f>
        <v>0</v>
      </c>
      <c r="Q13" s="33">
        <f>IF(K3&gt;D13,1,0)</f>
        <v>1</v>
      </c>
      <c r="R13" s="33">
        <f>IF(K3&gt;D13+17,1,0)</f>
        <v>1</v>
      </c>
      <c r="S13" s="143">
        <f>IF(K3&gt;D13+35,1,0)</f>
        <v>0</v>
      </c>
      <c r="T13" s="33">
        <f t="shared" si="4"/>
        <v>6</v>
      </c>
      <c r="U13" s="181">
        <f t="shared" si="5"/>
        <v>4</v>
      </c>
      <c r="V13" s="33">
        <f>IF(L3=D13,1,0)</f>
        <v>0</v>
      </c>
      <c r="W13" s="33">
        <f>IF(L3&gt;D13,1,0)</f>
        <v>1</v>
      </c>
      <c r="X13" s="33">
        <f>IF(L3&gt;D13+17,1,0)</f>
        <v>0</v>
      </c>
      <c r="Y13" s="33">
        <f t="shared" si="6"/>
        <v>5</v>
      </c>
      <c r="Z13" s="181">
        <f t="shared" si="7"/>
        <v>7</v>
      </c>
      <c r="AA13" s="33">
        <f>IF(M3=D13,1,0)</f>
        <v>0</v>
      </c>
      <c r="AB13" s="33">
        <f>IF(M3&gt;D13,1,0)</f>
        <v>1</v>
      </c>
      <c r="AC13" s="33">
        <f>IF(M3&gt;D13+17,1,0)</f>
        <v>0</v>
      </c>
      <c r="AD13" s="33">
        <f t="shared" si="8"/>
        <v>5</v>
      </c>
      <c r="AE13" s="181">
        <f t="shared" si="9"/>
        <v>4</v>
      </c>
      <c r="AF13" s="33">
        <f>IF(N3=D13,1,0)</f>
        <v>0</v>
      </c>
      <c r="AG13" s="33">
        <f>IF(N3&gt;D13,1,0)</f>
        <v>1</v>
      </c>
      <c r="AH13" s="33">
        <f>IF(N3&gt;D13+17,1,0)</f>
        <v>1</v>
      </c>
      <c r="AI13" s="143">
        <f>IF(N3&gt;D13+35,1,0)</f>
        <v>0</v>
      </c>
      <c r="AJ13" s="33">
        <f t="shared" si="10"/>
        <v>6</v>
      </c>
      <c r="AK13" s="181">
        <f t="shared" si="11"/>
        <v>4</v>
      </c>
      <c r="AL13" s="2"/>
      <c r="AM13" s="2"/>
      <c r="AN13" s="31">
        <f xml:space="preserve"> IF( K3-D13&lt;0,-1,0)</f>
        <v>0</v>
      </c>
      <c r="AO13" s="31">
        <f xml:space="preserve"> IF(K3-D13&gt;17,C13+2,C13+1)</f>
        <v>6</v>
      </c>
      <c r="AP13" s="31">
        <f t="shared" si="12"/>
        <v>2</v>
      </c>
      <c r="AQ13" s="143">
        <f t="shared" si="13"/>
        <v>0</v>
      </c>
      <c r="AR13" s="143">
        <f t="shared" si="14"/>
        <v>2</v>
      </c>
      <c r="AS13" s="31">
        <f t="shared" si="15"/>
        <v>2</v>
      </c>
      <c r="AT13" s="47">
        <f t="shared" si="16"/>
        <v>2</v>
      </c>
      <c r="AU13" s="31">
        <f xml:space="preserve"> IF( L3-D13&lt;0,-1,0)</f>
        <v>0</v>
      </c>
      <c r="AV13" s="31">
        <f xml:space="preserve"> IF(L3-D13&gt;17,C13+2,C13+1)</f>
        <v>5</v>
      </c>
      <c r="AW13" s="31">
        <f t="shared" si="17"/>
        <v>-1</v>
      </c>
      <c r="AX13" s="31">
        <f t="shared" si="18"/>
        <v>0</v>
      </c>
      <c r="AY13" s="47">
        <f t="shared" si="19"/>
        <v>0</v>
      </c>
      <c r="AZ13" s="31">
        <f xml:space="preserve"> IF( M3-D13&lt;0,-1,0)</f>
        <v>0</v>
      </c>
      <c r="BA13" s="31">
        <f xml:space="preserve"> IF(M3-D13&gt;17,C13+2,C13+1)</f>
        <v>5</v>
      </c>
      <c r="BB13" s="31">
        <f t="shared" si="20"/>
        <v>2</v>
      </c>
      <c r="BC13" s="31">
        <f t="shared" si="21"/>
        <v>2</v>
      </c>
      <c r="BD13" s="47">
        <f t="shared" si="22"/>
        <v>2</v>
      </c>
      <c r="BE13" s="31">
        <f xml:space="preserve"> IF( N3-D13&lt;0,-1,0)</f>
        <v>0</v>
      </c>
      <c r="BF13" s="31">
        <f xml:space="preserve"> IF(N3-D13&gt;17,C13+2,C13+1)</f>
        <v>6</v>
      </c>
      <c r="BG13" s="31">
        <f t="shared" si="23"/>
        <v>2</v>
      </c>
      <c r="BH13" s="31">
        <f t="shared" si="24"/>
        <v>2</v>
      </c>
      <c r="BI13" s="47">
        <f t="shared" si="25"/>
        <v>2</v>
      </c>
    </row>
    <row r="14" spans="2:61" s="69" customFormat="1" x14ac:dyDescent="0.25">
      <c r="B14" s="138">
        <v>6</v>
      </c>
      <c r="C14" s="138">
        <f>'DAY 1 INPUT'!C11</f>
        <v>4</v>
      </c>
      <c r="D14" s="139">
        <f>'DAY 1 INPUT'!D11</f>
        <v>13</v>
      </c>
      <c r="E14" s="76"/>
      <c r="F14" s="140">
        <f>'DAY 1 INPUT'!F11</f>
        <v>6</v>
      </c>
      <c r="G14" s="140">
        <f>'DAY 1 INPUT'!G11</f>
        <v>6</v>
      </c>
      <c r="H14" s="140">
        <f>'DAY 1 INPUT'!H11</f>
        <v>5</v>
      </c>
      <c r="I14" s="140">
        <f>'DAY 1 INPUT'!I11</f>
        <v>7</v>
      </c>
      <c r="J14" s="76"/>
      <c r="K14" s="74">
        <f t="shared" si="0"/>
        <v>6</v>
      </c>
      <c r="L14" s="74">
        <f t="shared" si="1"/>
        <v>6</v>
      </c>
      <c r="M14" s="74">
        <f t="shared" si="2"/>
        <v>5</v>
      </c>
      <c r="N14" s="74">
        <f t="shared" si="3"/>
        <v>6</v>
      </c>
      <c r="O14" s="176"/>
      <c r="P14" s="177">
        <f>IF(K3=D14,1,0)</f>
        <v>0</v>
      </c>
      <c r="Q14" s="177">
        <f>IF(K3&gt;D14,1,0)</f>
        <v>1</v>
      </c>
      <c r="R14" s="177">
        <f>IF(K3&gt;D14+17,1,0)</f>
        <v>1</v>
      </c>
      <c r="S14" s="178">
        <f>IF(K3&gt;D14+35,1,0)</f>
        <v>0</v>
      </c>
      <c r="T14" s="177">
        <f t="shared" si="4"/>
        <v>6</v>
      </c>
      <c r="U14" s="179">
        <f t="shared" si="5"/>
        <v>4</v>
      </c>
      <c r="V14" s="177">
        <f>IF(L3=D14,1,0)</f>
        <v>0</v>
      </c>
      <c r="W14" s="177">
        <f>IF(L3&gt;D14,1,0)</f>
        <v>1</v>
      </c>
      <c r="X14" s="177">
        <f>IF(L3&gt;D14+17,1,0)</f>
        <v>0</v>
      </c>
      <c r="Y14" s="177">
        <f t="shared" si="6"/>
        <v>5</v>
      </c>
      <c r="Z14" s="179">
        <f t="shared" si="7"/>
        <v>5</v>
      </c>
      <c r="AA14" s="177">
        <f>IF(M3=D14,1,0)</f>
        <v>0</v>
      </c>
      <c r="AB14" s="177">
        <f>IF(M3&gt;D14,1,0)</f>
        <v>1</v>
      </c>
      <c r="AC14" s="177">
        <f>IF(M3&gt;D14+17,1,0)</f>
        <v>0</v>
      </c>
      <c r="AD14" s="177">
        <f t="shared" si="8"/>
        <v>5</v>
      </c>
      <c r="AE14" s="179">
        <f t="shared" si="9"/>
        <v>4</v>
      </c>
      <c r="AF14" s="177">
        <f>IF(N3=D14,1,0)</f>
        <v>0</v>
      </c>
      <c r="AG14" s="177">
        <f>IF(N3&gt;D14,1,0)</f>
        <v>1</v>
      </c>
      <c r="AH14" s="177">
        <f>IF(N3&gt;D14+17,1,0)</f>
        <v>1</v>
      </c>
      <c r="AI14" s="178">
        <f>IF(N3&gt;D14+35,1,0)</f>
        <v>0</v>
      </c>
      <c r="AJ14" s="177">
        <f t="shared" si="10"/>
        <v>6</v>
      </c>
      <c r="AK14" s="179">
        <f t="shared" si="11"/>
        <v>5</v>
      </c>
      <c r="AL14" s="76"/>
      <c r="AM14" s="76"/>
      <c r="AN14" s="74">
        <f xml:space="preserve"> IF( K3-D14&lt;0,-1,0)</f>
        <v>0</v>
      </c>
      <c r="AO14" s="74">
        <f xml:space="preserve"> IF(K3-D14&gt;17,C14+2,C14+1)</f>
        <v>6</v>
      </c>
      <c r="AP14" s="74">
        <f t="shared" si="12"/>
        <v>2</v>
      </c>
      <c r="AQ14" s="178">
        <f t="shared" si="13"/>
        <v>0</v>
      </c>
      <c r="AR14" s="178">
        <f t="shared" si="14"/>
        <v>2</v>
      </c>
      <c r="AS14" s="74">
        <f t="shared" si="15"/>
        <v>2</v>
      </c>
      <c r="AT14" s="180">
        <f t="shared" si="16"/>
        <v>2</v>
      </c>
      <c r="AU14" s="74">
        <f xml:space="preserve"> IF( L3-D14&lt;0,-1,0)</f>
        <v>0</v>
      </c>
      <c r="AV14" s="74">
        <f xml:space="preserve"> IF(L3-D14&gt;17,C14+2,C14+1)</f>
        <v>5</v>
      </c>
      <c r="AW14" s="74">
        <f t="shared" si="17"/>
        <v>1</v>
      </c>
      <c r="AX14" s="74">
        <f t="shared" si="18"/>
        <v>1</v>
      </c>
      <c r="AY14" s="180">
        <f t="shared" si="19"/>
        <v>1</v>
      </c>
      <c r="AZ14" s="74">
        <f xml:space="preserve"> IF( M3-D14&lt;0,-1,0)</f>
        <v>0</v>
      </c>
      <c r="BA14" s="74">
        <f xml:space="preserve"> IF(M3-D14&gt;17,C14+2,C14+1)</f>
        <v>5</v>
      </c>
      <c r="BB14" s="74">
        <f t="shared" si="20"/>
        <v>2</v>
      </c>
      <c r="BC14" s="74">
        <f t="shared" si="21"/>
        <v>2</v>
      </c>
      <c r="BD14" s="180">
        <f t="shared" si="22"/>
        <v>2</v>
      </c>
      <c r="BE14" s="74">
        <f xml:space="preserve"> IF( N3-D14&lt;0,-1,0)</f>
        <v>0</v>
      </c>
      <c r="BF14" s="74">
        <f xml:space="preserve"> IF(N3-D14&gt;17,C14+2,C14+1)</f>
        <v>6</v>
      </c>
      <c r="BG14" s="74">
        <f t="shared" si="23"/>
        <v>1</v>
      </c>
      <c r="BH14" s="74">
        <f t="shared" si="24"/>
        <v>1</v>
      </c>
      <c r="BI14" s="180">
        <f t="shared" si="25"/>
        <v>1</v>
      </c>
    </row>
    <row r="15" spans="2:61" x14ac:dyDescent="0.25">
      <c r="B15" s="29">
        <v>7</v>
      </c>
      <c r="C15" s="29">
        <f>'DAY 1 INPUT'!C12</f>
        <v>3</v>
      </c>
      <c r="D15" s="30">
        <f>'DAY 1 INPUT'!D12</f>
        <v>17</v>
      </c>
      <c r="E15" s="2"/>
      <c r="F15" s="114">
        <f>'DAY 1 INPUT'!F12</f>
        <v>3</v>
      </c>
      <c r="G15" s="114">
        <f>'DAY 1 INPUT'!G12</f>
        <v>4</v>
      </c>
      <c r="H15" s="114">
        <f>'DAY 1 INPUT'!H12</f>
        <v>10</v>
      </c>
      <c r="I15" s="114">
        <f>'DAY 1 INPUT'!I12</f>
        <v>3</v>
      </c>
      <c r="J15" s="2"/>
      <c r="K15" s="31">
        <f t="shared" si="0"/>
        <v>3</v>
      </c>
      <c r="L15" s="31">
        <f t="shared" si="1"/>
        <v>4</v>
      </c>
      <c r="M15" s="31">
        <f t="shared" si="2"/>
        <v>5</v>
      </c>
      <c r="N15" s="31">
        <f t="shared" si="3"/>
        <v>3</v>
      </c>
      <c r="O15" s="9"/>
      <c r="P15" s="33">
        <f>IF(K3=D15,1,0)</f>
        <v>0</v>
      </c>
      <c r="Q15" s="33">
        <f>IF(K3&gt;D15,1,0)</f>
        <v>1</v>
      </c>
      <c r="R15" s="33">
        <f>IF(K3&gt;D15+17,1,0)</f>
        <v>1</v>
      </c>
      <c r="S15" s="143">
        <f>IF(K3&gt;D15+35,1,0)</f>
        <v>0</v>
      </c>
      <c r="T15" s="33">
        <f t="shared" si="4"/>
        <v>5</v>
      </c>
      <c r="U15" s="181">
        <f t="shared" si="5"/>
        <v>1</v>
      </c>
      <c r="V15" s="33">
        <f>IF(L3=D15,1,0)</f>
        <v>0</v>
      </c>
      <c r="W15" s="33">
        <f>IF(L3&gt;D15,1,0)</f>
        <v>1</v>
      </c>
      <c r="X15" s="33">
        <f>IF(L3&gt;D15+17,1,0)</f>
        <v>0</v>
      </c>
      <c r="Y15" s="33">
        <f t="shared" si="6"/>
        <v>4</v>
      </c>
      <c r="Z15" s="181">
        <f t="shared" si="7"/>
        <v>3</v>
      </c>
      <c r="AA15" s="33">
        <f>IF(M3=D15,1,0)</f>
        <v>0</v>
      </c>
      <c r="AB15" s="33">
        <f>IF(M3&gt;D15,1,0)</f>
        <v>1</v>
      </c>
      <c r="AC15" s="33">
        <f>IF(M3&gt;D15+17,1,0)</f>
        <v>0</v>
      </c>
      <c r="AD15" s="33">
        <f t="shared" si="8"/>
        <v>4</v>
      </c>
      <c r="AE15" s="181">
        <f t="shared" si="9"/>
        <v>9</v>
      </c>
      <c r="AF15" s="33">
        <f>IF(N3=D15,1,0)</f>
        <v>0</v>
      </c>
      <c r="AG15" s="33">
        <f>IF(N3&gt;D15,1,0)</f>
        <v>1</v>
      </c>
      <c r="AH15" s="33">
        <f>IF(N3&gt;D15+17,1,0)</f>
        <v>0</v>
      </c>
      <c r="AI15" s="143">
        <f>IF(N3&gt;D15+35,1,0)</f>
        <v>0</v>
      </c>
      <c r="AJ15" s="33">
        <f t="shared" si="10"/>
        <v>4</v>
      </c>
      <c r="AK15" s="181">
        <f t="shared" si="11"/>
        <v>2</v>
      </c>
      <c r="AL15" s="2"/>
      <c r="AM15" s="2"/>
      <c r="AN15" s="31">
        <f xml:space="preserve"> IF( K3-D15&lt;0,-1,0)</f>
        <v>0</v>
      </c>
      <c r="AO15" s="31">
        <f xml:space="preserve"> IF(K3-D15&gt;17,C15+2,C15+1)</f>
        <v>5</v>
      </c>
      <c r="AP15" s="31">
        <f t="shared" si="12"/>
        <v>4</v>
      </c>
      <c r="AQ15" s="143">
        <f t="shared" si="13"/>
        <v>0</v>
      </c>
      <c r="AR15" s="143">
        <f t="shared" si="14"/>
        <v>4</v>
      </c>
      <c r="AS15" s="31">
        <f t="shared" si="15"/>
        <v>4</v>
      </c>
      <c r="AT15" s="47">
        <f t="shared" si="16"/>
        <v>4</v>
      </c>
      <c r="AU15" s="31">
        <f xml:space="preserve"> IF( L3-D15&lt;0,-1,0)</f>
        <v>0</v>
      </c>
      <c r="AV15" s="31">
        <f xml:space="preserve"> IF(L3-D15&gt;17,C15+2,C15+1)</f>
        <v>4</v>
      </c>
      <c r="AW15" s="31">
        <f t="shared" si="17"/>
        <v>2</v>
      </c>
      <c r="AX15" s="31">
        <f t="shared" si="18"/>
        <v>2</v>
      </c>
      <c r="AY15" s="47">
        <f t="shared" si="19"/>
        <v>2</v>
      </c>
      <c r="AZ15" s="31">
        <f xml:space="preserve"> IF( M3-D15&lt;0,-1,0)</f>
        <v>0</v>
      </c>
      <c r="BA15" s="31">
        <f xml:space="preserve"> IF(M3-D15&gt;17,C15+2,C15+1)</f>
        <v>4</v>
      </c>
      <c r="BB15" s="31">
        <f t="shared" si="20"/>
        <v>-4</v>
      </c>
      <c r="BC15" s="31">
        <f t="shared" si="21"/>
        <v>0</v>
      </c>
      <c r="BD15" s="47">
        <f t="shared" si="22"/>
        <v>0</v>
      </c>
      <c r="BE15" s="31">
        <f xml:space="preserve"> IF( N3-D15&lt;0,-1,0)</f>
        <v>0</v>
      </c>
      <c r="BF15" s="31">
        <f xml:space="preserve"> IF(N3-D15&gt;17,C15+2,C15+1)</f>
        <v>4</v>
      </c>
      <c r="BG15" s="31">
        <f t="shared" si="23"/>
        <v>3</v>
      </c>
      <c r="BH15" s="31">
        <f t="shared" si="24"/>
        <v>3</v>
      </c>
      <c r="BI15" s="47">
        <f t="shared" si="25"/>
        <v>3</v>
      </c>
    </row>
    <row r="16" spans="2:61" s="69" customFormat="1" x14ac:dyDescent="0.25">
      <c r="B16" s="138">
        <v>8</v>
      </c>
      <c r="C16" s="138">
        <f>'DAY 1 INPUT'!C13</f>
        <v>5</v>
      </c>
      <c r="D16" s="139">
        <f>'DAY 1 INPUT'!D13</f>
        <v>5</v>
      </c>
      <c r="E16" s="76"/>
      <c r="F16" s="140">
        <f>'DAY 1 INPUT'!F13</f>
        <v>9</v>
      </c>
      <c r="G16" s="140">
        <f>'DAY 1 INPUT'!G13</f>
        <v>6</v>
      </c>
      <c r="H16" s="140">
        <f>'DAY 1 INPUT'!H13</f>
        <v>8</v>
      </c>
      <c r="I16" s="140">
        <f>'DAY 1 INPUT'!I13</f>
        <v>7</v>
      </c>
      <c r="J16" s="76"/>
      <c r="K16" s="74">
        <f t="shared" si="0"/>
        <v>7</v>
      </c>
      <c r="L16" s="74">
        <f t="shared" si="1"/>
        <v>6</v>
      </c>
      <c r="M16" s="74">
        <f t="shared" si="2"/>
        <v>7</v>
      </c>
      <c r="N16" s="74">
        <f t="shared" si="3"/>
        <v>7</v>
      </c>
      <c r="O16" s="176"/>
      <c r="P16" s="177">
        <f>IF(K3=D16,1,0)</f>
        <v>0</v>
      </c>
      <c r="Q16" s="177">
        <f>IF(K3&gt;D16,1,0)</f>
        <v>1</v>
      </c>
      <c r="R16" s="177">
        <f>IF(K3&gt;D16+17,1,0)</f>
        <v>1</v>
      </c>
      <c r="S16" s="178">
        <f>IF(K3&gt;D16+35,1,0)</f>
        <v>0</v>
      </c>
      <c r="T16" s="177">
        <f t="shared" si="4"/>
        <v>7</v>
      </c>
      <c r="U16" s="179">
        <f t="shared" si="5"/>
        <v>7</v>
      </c>
      <c r="V16" s="177">
        <f>IF(L3=D16,1,0)</f>
        <v>0</v>
      </c>
      <c r="W16" s="177">
        <f>IF(L3&gt;D16,1,0)</f>
        <v>1</v>
      </c>
      <c r="X16" s="177">
        <f>IF(L3&gt;D16+17,1,0)</f>
        <v>0</v>
      </c>
      <c r="Y16" s="177">
        <f t="shared" si="6"/>
        <v>6</v>
      </c>
      <c r="Z16" s="179">
        <f t="shared" si="7"/>
        <v>5</v>
      </c>
      <c r="AA16" s="177">
        <f>IF(M3=D16,1,0)</f>
        <v>0</v>
      </c>
      <c r="AB16" s="177">
        <f>IF(M3&gt;D16,1,0)</f>
        <v>1</v>
      </c>
      <c r="AC16" s="177">
        <f>IF(M3&gt;D16+17,1,0)</f>
        <v>0</v>
      </c>
      <c r="AD16" s="177">
        <f t="shared" si="8"/>
        <v>6</v>
      </c>
      <c r="AE16" s="179">
        <f t="shared" si="9"/>
        <v>7</v>
      </c>
      <c r="AF16" s="177">
        <f>IF(N3=D16,1,0)</f>
        <v>0</v>
      </c>
      <c r="AG16" s="177">
        <f>IF(N3&gt;D16,1,0)</f>
        <v>1</v>
      </c>
      <c r="AH16" s="177">
        <f>IF(N3&gt;D16+17,1,0)</f>
        <v>1</v>
      </c>
      <c r="AI16" s="178">
        <f>IF(N3&gt;D16+35,1,0)</f>
        <v>0</v>
      </c>
      <c r="AJ16" s="177">
        <f t="shared" si="10"/>
        <v>7</v>
      </c>
      <c r="AK16" s="179">
        <f t="shared" si="11"/>
        <v>5</v>
      </c>
      <c r="AL16" s="76"/>
      <c r="AM16" s="76"/>
      <c r="AN16" s="74">
        <f xml:space="preserve"> IF( K3-D16&lt;0,-1,0)</f>
        <v>0</v>
      </c>
      <c r="AO16" s="74">
        <f xml:space="preserve"> IF(K3-D16&gt;17,C16+2,C16+1)</f>
        <v>7</v>
      </c>
      <c r="AP16" s="74">
        <f t="shared" si="12"/>
        <v>0</v>
      </c>
      <c r="AQ16" s="178">
        <f t="shared" si="13"/>
        <v>0</v>
      </c>
      <c r="AR16" s="178">
        <f t="shared" si="14"/>
        <v>0</v>
      </c>
      <c r="AS16" s="74">
        <f t="shared" si="15"/>
        <v>0</v>
      </c>
      <c r="AT16" s="180">
        <f t="shared" si="16"/>
        <v>0</v>
      </c>
      <c r="AU16" s="74">
        <f xml:space="preserve"> IF( L3-D16&lt;0,-1,0)</f>
        <v>0</v>
      </c>
      <c r="AV16" s="74">
        <f xml:space="preserve"> IF(L3-D16&gt;17,C16+2,C16+1)</f>
        <v>6</v>
      </c>
      <c r="AW16" s="74">
        <f t="shared" si="17"/>
        <v>2</v>
      </c>
      <c r="AX16" s="74">
        <f t="shared" si="18"/>
        <v>2</v>
      </c>
      <c r="AY16" s="180">
        <f t="shared" si="19"/>
        <v>2</v>
      </c>
      <c r="AZ16" s="74">
        <f xml:space="preserve"> IF( M3-D16&lt;0,-1,0)</f>
        <v>0</v>
      </c>
      <c r="BA16" s="74">
        <f xml:space="preserve"> IF(M3-D16&gt;17,C16+2,C16+1)</f>
        <v>6</v>
      </c>
      <c r="BB16" s="74">
        <f t="shared" si="20"/>
        <v>0</v>
      </c>
      <c r="BC16" s="74">
        <f t="shared" si="21"/>
        <v>0</v>
      </c>
      <c r="BD16" s="180">
        <f t="shared" si="22"/>
        <v>0</v>
      </c>
      <c r="BE16" s="74">
        <f xml:space="preserve"> IF( N3-D16&lt;0,-1,0)</f>
        <v>0</v>
      </c>
      <c r="BF16" s="74">
        <f xml:space="preserve"> IF(N3-D16&gt;17,C16+2,C16+1)</f>
        <v>7</v>
      </c>
      <c r="BG16" s="74">
        <f t="shared" si="23"/>
        <v>2</v>
      </c>
      <c r="BH16" s="74">
        <f t="shared" si="24"/>
        <v>2</v>
      </c>
      <c r="BI16" s="180">
        <f t="shared" si="25"/>
        <v>2</v>
      </c>
    </row>
    <row r="17" spans="2:61" x14ac:dyDescent="0.25">
      <c r="B17" s="29">
        <v>9</v>
      </c>
      <c r="C17" s="29">
        <f>'DAY 1 INPUT'!C14</f>
        <v>4</v>
      </c>
      <c r="D17" s="30">
        <f>'DAY 1 INPUT'!D14</f>
        <v>9</v>
      </c>
      <c r="E17" s="2"/>
      <c r="F17" s="114">
        <f>'DAY 1 INPUT'!F14</f>
        <v>9</v>
      </c>
      <c r="G17" s="114">
        <f>'DAY 1 INPUT'!G14</f>
        <v>5</v>
      </c>
      <c r="H17" s="114">
        <f>'DAY 1 INPUT'!H14</f>
        <v>5</v>
      </c>
      <c r="I17" s="114">
        <f>'DAY 1 INPUT'!I14</f>
        <v>7</v>
      </c>
      <c r="J17" s="2"/>
      <c r="K17" s="31">
        <f t="shared" si="0"/>
        <v>6</v>
      </c>
      <c r="L17" s="31">
        <f t="shared" si="1"/>
        <v>5</v>
      </c>
      <c r="M17" s="31">
        <f t="shared" si="2"/>
        <v>5</v>
      </c>
      <c r="N17" s="31">
        <f t="shared" si="3"/>
        <v>6</v>
      </c>
      <c r="O17" s="9"/>
      <c r="P17" s="33">
        <f>IF(K3=D17,1,0)</f>
        <v>0</v>
      </c>
      <c r="Q17" s="33">
        <f>IF(K3&gt;D17,1,0)</f>
        <v>1</v>
      </c>
      <c r="R17" s="33">
        <f>IF(K3&gt;D17+17,1,0)</f>
        <v>1</v>
      </c>
      <c r="S17" s="143">
        <f>IF(K3&gt;D17+35,1,0)</f>
        <v>0</v>
      </c>
      <c r="T17" s="33">
        <f t="shared" si="4"/>
        <v>6</v>
      </c>
      <c r="U17" s="181">
        <f t="shared" si="5"/>
        <v>7</v>
      </c>
      <c r="V17" s="33">
        <f>IF(L3=D17,1,0)</f>
        <v>0</v>
      </c>
      <c r="W17" s="33">
        <f>IF(L3&gt;D17,1,0)</f>
        <v>1</v>
      </c>
      <c r="X17" s="33">
        <f>IF(L3&gt;D17+17,1,0)</f>
        <v>0</v>
      </c>
      <c r="Y17" s="33">
        <f t="shared" si="6"/>
        <v>5</v>
      </c>
      <c r="Z17" s="181">
        <f t="shared" si="7"/>
        <v>4</v>
      </c>
      <c r="AA17" s="33">
        <f>IF(M3=D17,1,0)</f>
        <v>0</v>
      </c>
      <c r="AB17" s="33">
        <f>IF(M3&gt;D17,1,0)</f>
        <v>1</v>
      </c>
      <c r="AC17" s="33">
        <f>IF(M3&gt;D17+17,1,0)</f>
        <v>0</v>
      </c>
      <c r="AD17" s="33">
        <f t="shared" si="8"/>
        <v>5</v>
      </c>
      <c r="AE17" s="181">
        <f t="shared" si="9"/>
        <v>4</v>
      </c>
      <c r="AF17" s="33">
        <f>IF(N3=D17,1,0)</f>
        <v>0</v>
      </c>
      <c r="AG17" s="33">
        <f>IF(N3&gt;D17,1,0)</f>
        <v>1</v>
      </c>
      <c r="AH17" s="33">
        <f>IF(N3&gt;D17+17,1,0)</f>
        <v>1</v>
      </c>
      <c r="AI17" s="143">
        <f>IF(N3&gt;D17+35,1,0)</f>
        <v>0</v>
      </c>
      <c r="AJ17" s="33">
        <f t="shared" si="10"/>
        <v>6</v>
      </c>
      <c r="AK17" s="181">
        <f t="shared" si="11"/>
        <v>5</v>
      </c>
      <c r="AL17" s="2"/>
      <c r="AM17" s="2"/>
      <c r="AN17" s="31">
        <f xml:space="preserve"> IF( K3-D17&lt;0,-1,0)</f>
        <v>0</v>
      </c>
      <c r="AO17" s="31">
        <f xml:space="preserve"> IF(K3-D17&gt;17,C17+2,C17+1)</f>
        <v>6</v>
      </c>
      <c r="AP17" s="31">
        <f t="shared" si="12"/>
        <v>-1</v>
      </c>
      <c r="AQ17" s="143">
        <f t="shared" si="13"/>
        <v>0</v>
      </c>
      <c r="AR17" s="143">
        <f t="shared" si="14"/>
        <v>0</v>
      </c>
      <c r="AS17" s="31">
        <f t="shared" si="15"/>
        <v>0</v>
      </c>
      <c r="AT17" s="47">
        <f t="shared" si="16"/>
        <v>0</v>
      </c>
      <c r="AU17" s="31">
        <f xml:space="preserve"> IF( L3-D17&lt;0,-1,0)</f>
        <v>0</v>
      </c>
      <c r="AV17" s="31">
        <f xml:space="preserve"> IF(L3-D17&gt;17,C17+2,C17+1)</f>
        <v>5</v>
      </c>
      <c r="AW17" s="31">
        <f t="shared" si="17"/>
        <v>2</v>
      </c>
      <c r="AX17" s="31">
        <f t="shared" si="18"/>
        <v>2</v>
      </c>
      <c r="AY17" s="47">
        <f t="shared" si="19"/>
        <v>2</v>
      </c>
      <c r="AZ17" s="31">
        <f xml:space="preserve"> IF( M3-D17&lt;0,-1,0)</f>
        <v>0</v>
      </c>
      <c r="BA17" s="31">
        <f xml:space="preserve"> IF(M3-D17&gt;17,C17+2,C17+1)</f>
        <v>5</v>
      </c>
      <c r="BB17" s="31">
        <f t="shared" si="20"/>
        <v>2</v>
      </c>
      <c r="BC17" s="31">
        <f t="shared" si="21"/>
        <v>2</v>
      </c>
      <c r="BD17" s="47">
        <f t="shared" si="22"/>
        <v>2</v>
      </c>
      <c r="BE17" s="31">
        <f xml:space="preserve"> IF( N3-D17&lt;0,-1,0)</f>
        <v>0</v>
      </c>
      <c r="BF17" s="31">
        <f xml:space="preserve"> IF(N3-D17&gt;17,C17+2,C17+1)</f>
        <v>6</v>
      </c>
      <c r="BG17" s="31">
        <f t="shared" si="23"/>
        <v>1</v>
      </c>
      <c r="BH17" s="31">
        <f t="shared" si="24"/>
        <v>1</v>
      </c>
      <c r="BI17" s="47">
        <f t="shared" si="25"/>
        <v>1</v>
      </c>
    </row>
    <row r="18" spans="2:61" x14ac:dyDescent="0.25">
      <c r="B18" s="4" t="s">
        <v>1</v>
      </c>
      <c r="C18" s="4">
        <f>SUM(C9:C17)</f>
        <v>36</v>
      </c>
      <c r="D18" s="4"/>
      <c r="E18" s="2"/>
      <c r="F18" s="6">
        <f>SUM(F9:F17)</f>
        <v>66</v>
      </c>
      <c r="G18" s="6">
        <f>SUM(G9:G17)</f>
        <v>53</v>
      </c>
      <c r="H18" s="6">
        <f>SUM(H9:H17)</f>
        <v>55</v>
      </c>
      <c r="I18" s="6">
        <f>SUM(I9:I17)</f>
        <v>58</v>
      </c>
      <c r="J18" s="2"/>
      <c r="K18" s="6">
        <f>SUM(K9:K17)</f>
        <v>52</v>
      </c>
      <c r="L18" s="6">
        <f>SUM(L9:L17)</f>
        <v>49</v>
      </c>
      <c r="M18" s="6">
        <f>SUM(M9:M17)</f>
        <v>49</v>
      </c>
      <c r="N18" s="6">
        <f>SUM(N9:N17)</f>
        <v>51</v>
      </c>
      <c r="O18" s="9"/>
      <c r="P18" s="3" t="s">
        <v>8</v>
      </c>
      <c r="Q18" s="3" t="s">
        <v>27</v>
      </c>
      <c r="R18" s="3"/>
      <c r="S18" s="142"/>
      <c r="T18" s="3" t="s">
        <v>8</v>
      </c>
      <c r="U18" s="15">
        <f>SUM(U9:U17)</f>
        <v>47</v>
      </c>
      <c r="V18" s="3" t="s">
        <v>8</v>
      </c>
      <c r="W18" s="3" t="s">
        <v>27</v>
      </c>
      <c r="X18" s="3"/>
      <c r="Y18" s="3" t="s">
        <v>8</v>
      </c>
      <c r="Z18" s="15">
        <f>SUM(Z9:Z17)</f>
        <v>44</v>
      </c>
      <c r="AA18" s="3" t="s">
        <v>8</v>
      </c>
      <c r="AB18" s="3" t="s">
        <v>27</v>
      </c>
      <c r="AC18" s="3"/>
      <c r="AD18" s="3" t="s">
        <v>8</v>
      </c>
      <c r="AE18" s="15">
        <f>SUM(AE9:AE17)</f>
        <v>45</v>
      </c>
      <c r="AF18" s="3" t="s">
        <v>8</v>
      </c>
      <c r="AG18" s="3" t="s">
        <v>27</v>
      </c>
      <c r="AH18" s="3"/>
      <c r="AI18" s="142"/>
      <c r="AJ18" s="3" t="s">
        <v>8</v>
      </c>
      <c r="AK18" s="15">
        <f>SUM(AK9:AK17)</f>
        <v>42</v>
      </c>
      <c r="AL18" s="2"/>
      <c r="AM18" s="2"/>
      <c r="AN18" s="6" t="s">
        <v>8</v>
      </c>
      <c r="AO18" s="6" t="s">
        <v>8</v>
      </c>
      <c r="AP18" s="6"/>
      <c r="AQ18" s="142"/>
      <c r="AR18" s="142"/>
      <c r="AS18" s="6">
        <f>SUM(AS9:AS17)</f>
        <v>10</v>
      </c>
      <c r="AT18" s="48">
        <f>SUM(AT9:AT17)</f>
        <v>10</v>
      </c>
      <c r="AU18" s="6" t="s">
        <v>8</v>
      </c>
      <c r="AV18" s="6" t="s">
        <v>8</v>
      </c>
      <c r="AW18" s="6"/>
      <c r="AX18" s="6">
        <f>SUM(AX9:AX17)</f>
        <v>12</v>
      </c>
      <c r="AY18" s="48">
        <f>SUM(AY9:AY17)</f>
        <v>12</v>
      </c>
      <c r="AZ18" s="6" t="s">
        <v>8</v>
      </c>
      <c r="BA18" s="6" t="s">
        <v>8</v>
      </c>
      <c r="BB18" s="6"/>
      <c r="BC18" s="6">
        <f>SUM(BC9:BC17)</f>
        <v>13</v>
      </c>
      <c r="BD18" s="48">
        <f>SUM(BD9:BD17)</f>
        <v>13</v>
      </c>
      <c r="BE18" s="6" t="s">
        <v>8</v>
      </c>
      <c r="BF18" s="6" t="s">
        <v>8</v>
      </c>
      <c r="BG18" s="6"/>
      <c r="BH18" s="6">
        <f>SUM(BH9:BH17)</f>
        <v>13</v>
      </c>
      <c r="BI18" s="48">
        <f>SUM(BI9:BI17)</f>
        <v>13</v>
      </c>
    </row>
    <row r="19" spans="2:61" x14ac:dyDescent="0.25">
      <c r="B19" s="29">
        <v>10</v>
      </c>
      <c r="C19" s="29">
        <f>'DAY 1 INPUT'!C16</f>
        <v>5</v>
      </c>
      <c r="D19" s="30">
        <f>'DAY 1 INPUT'!D16</f>
        <v>4</v>
      </c>
      <c r="E19" s="2"/>
      <c r="F19" s="114">
        <f>'DAY 1 INPUT'!F16</f>
        <v>10</v>
      </c>
      <c r="G19" s="114">
        <f>'DAY 1 INPUT'!G16</f>
        <v>7</v>
      </c>
      <c r="H19" s="114">
        <f>'DAY 1 INPUT'!H16</f>
        <v>8</v>
      </c>
      <c r="I19" s="114">
        <f>'DAY 1 INPUT'!I16</f>
        <v>6</v>
      </c>
      <c r="J19" s="2"/>
      <c r="K19" s="31">
        <f t="shared" ref="K19:K27" si="26">IF(F19-C19 &gt;2,C19+2,F19)</f>
        <v>7</v>
      </c>
      <c r="L19" s="31">
        <f t="shared" ref="L19:L27" si="27">IF(G19-C19 &gt;2,C19+2,G19)</f>
        <v>7</v>
      </c>
      <c r="M19" s="31">
        <f t="shared" ref="M19:M27" si="28">IF(H19-C19 &gt;2,C19+2,H19)</f>
        <v>7</v>
      </c>
      <c r="N19" s="31">
        <f t="shared" ref="N19:N27" si="29">IF(I19-C19 &gt;2,C19+2,I19)</f>
        <v>6</v>
      </c>
      <c r="O19" s="9"/>
      <c r="P19" s="33">
        <f>IF(K3=D19,1,0)</f>
        <v>0</v>
      </c>
      <c r="Q19" s="33">
        <f>IF(K3&gt;D19,1,0)</f>
        <v>1</v>
      </c>
      <c r="R19" s="33">
        <f>IF(K3&gt;D19+17,1,0)</f>
        <v>1</v>
      </c>
      <c r="S19" s="143">
        <f>IF(K3&gt;D19+35,1,0)</f>
        <v>0</v>
      </c>
      <c r="T19" s="33">
        <f t="shared" ref="T19:T27" si="30">SUM(P19:S19)+C19</f>
        <v>7</v>
      </c>
      <c r="U19" s="181">
        <f t="shared" ref="U19:U27" si="31">(F19-T19)+C19</f>
        <v>8</v>
      </c>
      <c r="V19" s="33">
        <f>IF(L3=D19,1,0)</f>
        <v>0</v>
      </c>
      <c r="W19" s="33">
        <f>IF(L3&gt;D19,1,0)</f>
        <v>1</v>
      </c>
      <c r="X19" s="33">
        <f>IF(L3&gt;D19+17,1,0)</f>
        <v>0</v>
      </c>
      <c r="Y19" s="33">
        <f t="shared" ref="Y19:Y27" si="32">SUM(V19:X19)+C19</f>
        <v>6</v>
      </c>
      <c r="Z19" s="181">
        <f t="shared" ref="Z19:Z27" si="33">(G19-Y19)+C19</f>
        <v>6</v>
      </c>
      <c r="AA19" s="33">
        <f>IF(M3=D19,1,0)</f>
        <v>0</v>
      </c>
      <c r="AB19" s="33">
        <f>IF(M3&gt;D19,1,0)</f>
        <v>1</v>
      </c>
      <c r="AC19" s="33">
        <f>IF(M3&gt;D19+17,1,0)</f>
        <v>0</v>
      </c>
      <c r="AD19" s="33">
        <f t="shared" ref="AD19:AD27" si="34">SUM(AA19:AC19)+C19</f>
        <v>6</v>
      </c>
      <c r="AE19" s="181">
        <f t="shared" ref="AE19:AE27" si="35">(H19-AD19)+C19</f>
        <v>7</v>
      </c>
      <c r="AF19" s="33">
        <f>IF(N3=D19,1,0)</f>
        <v>0</v>
      </c>
      <c r="AG19" s="33">
        <f>IF(N3&gt;D19,1,0)</f>
        <v>1</v>
      </c>
      <c r="AH19" s="33">
        <f>IF(N3&gt;D19+17,1,0)</f>
        <v>1</v>
      </c>
      <c r="AI19" s="143">
        <f>IF(N3&gt;D19+35,1,0)</f>
        <v>0</v>
      </c>
      <c r="AJ19" s="33">
        <f t="shared" ref="AJ19:AJ27" si="36">SUM(AF19:AI19)+C19</f>
        <v>7</v>
      </c>
      <c r="AK19" s="181">
        <f t="shared" ref="AK19:AK27" si="37">(I19-AJ19)+C19</f>
        <v>4</v>
      </c>
      <c r="AL19" s="2"/>
      <c r="AM19" s="2"/>
      <c r="AN19" s="31">
        <f xml:space="preserve"> IF( K3-D19&lt;0,-1,0)</f>
        <v>0</v>
      </c>
      <c r="AO19" s="31">
        <f xml:space="preserve"> IF(K3-D19&gt;17,C19+2,C19+1)</f>
        <v>7</v>
      </c>
      <c r="AP19" s="31">
        <f t="shared" ref="AP19:AP27" si="38">(AO19+2)-F19</f>
        <v>-1</v>
      </c>
      <c r="AQ19" s="143">
        <f t="shared" ref="AQ19:AQ27" si="39">IF(D19&lt;3,1,0)</f>
        <v>0</v>
      </c>
      <c r="AR19" s="143">
        <f t="shared" ref="AR19:AR27" si="40">IF(AP19+AQ19&gt;0,AP19+AQ19,0)</f>
        <v>0</v>
      </c>
      <c r="AS19" s="31">
        <f t="shared" ref="AS19:AS27" si="41" xml:space="preserve"> IF(AR19&lt;0, 0, AR19+AN19)</f>
        <v>0</v>
      </c>
      <c r="AT19" s="47">
        <f t="shared" ref="AT19:AT27" si="42">IF(AS19&lt;0,0,AS19)</f>
        <v>0</v>
      </c>
      <c r="AU19" s="31">
        <f xml:space="preserve"> IF( L3-D19&lt;0,-1,0)</f>
        <v>0</v>
      </c>
      <c r="AV19" s="31">
        <f xml:space="preserve"> IF(L3-D19&gt;17,C19+2,C19+1)</f>
        <v>6</v>
      </c>
      <c r="AW19" s="31">
        <f t="shared" ref="AW19:AW27" si="43">(AV19+2)-G19</f>
        <v>1</v>
      </c>
      <c r="AX19" s="31">
        <f t="shared" ref="AX19:AX27" si="44" xml:space="preserve"> IF(AW19&lt;0, 0, AW19+AU19)</f>
        <v>1</v>
      </c>
      <c r="AY19" s="47">
        <f t="shared" ref="AY19:AY27" si="45">IF(AX19&lt;0,0,AX19)</f>
        <v>1</v>
      </c>
      <c r="AZ19" s="31">
        <f xml:space="preserve"> IF( M3-D19&lt;0,-1,0)</f>
        <v>0</v>
      </c>
      <c r="BA19" s="31">
        <f xml:space="preserve"> IF(M3-D19&gt;17,C19+2,C19+1)</f>
        <v>6</v>
      </c>
      <c r="BB19" s="31">
        <f t="shared" ref="BB19:BB27" si="46">(BA19+2)-H19</f>
        <v>0</v>
      </c>
      <c r="BC19" s="31">
        <f t="shared" ref="BC19:BC27" si="47">IF(BB19&lt;0,0,BB19+AZ19)</f>
        <v>0</v>
      </c>
      <c r="BD19" s="47">
        <f t="shared" ref="BD19:BD27" si="48">IF(BC19&lt;0,0,BC19)</f>
        <v>0</v>
      </c>
      <c r="BE19" s="31">
        <f xml:space="preserve"> IF( N3-D19&lt;0,-1,0)</f>
        <v>0</v>
      </c>
      <c r="BF19" s="31">
        <f xml:space="preserve"> IF(N3-D19&gt;17,C19+2,C19+1)</f>
        <v>7</v>
      </c>
      <c r="BG19" s="31">
        <f t="shared" ref="BG19:BG27" si="49">(BF19+2)-I19</f>
        <v>3</v>
      </c>
      <c r="BH19" s="31">
        <f t="shared" ref="BH19:BH27" si="50">IF(BG19&lt;0,0,BG19+BE19)</f>
        <v>3</v>
      </c>
      <c r="BI19" s="47">
        <f t="shared" ref="BI19:BI27" si="51">IF(BH19&lt;0,0,BH19)</f>
        <v>3</v>
      </c>
    </row>
    <row r="20" spans="2:61" s="69" customFormat="1" x14ac:dyDescent="0.25">
      <c r="B20" s="138">
        <v>11</v>
      </c>
      <c r="C20" s="138">
        <f>'DAY 1 INPUT'!C17</f>
        <v>4</v>
      </c>
      <c r="D20" s="139">
        <f>'DAY 1 INPUT'!D17</f>
        <v>8</v>
      </c>
      <c r="E20" s="76"/>
      <c r="F20" s="140">
        <f>'DAY 1 INPUT'!F17</f>
        <v>6</v>
      </c>
      <c r="G20" s="140">
        <f>'DAY 1 INPUT'!G17</f>
        <v>6</v>
      </c>
      <c r="H20" s="140">
        <f>'DAY 1 INPUT'!H17</f>
        <v>7</v>
      </c>
      <c r="I20" s="140">
        <f>'DAY 1 INPUT'!I17</f>
        <v>7</v>
      </c>
      <c r="J20" s="76"/>
      <c r="K20" s="74">
        <f t="shared" si="26"/>
        <v>6</v>
      </c>
      <c r="L20" s="74">
        <f t="shared" si="27"/>
        <v>6</v>
      </c>
      <c r="M20" s="74">
        <f t="shared" si="28"/>
        <v>6</v>
      </c>
      <c r="N20" s="74">
        <f t="shared" si="29"/>
        <v>6</v>
      </c>
      <c r="O20" s="176"/>
      <c r="P20" s="177">
        <f>IF(K3=D20,1,0)</f>
        <v>0</v>
      </c>
      <c r="Q20" s="177">
        <f>IF(K3&gt;D20,1,0)</f>
        <v>1</v>
      </c>
      <c r="R20" s="177">
        <f>IF(K3&gt;D20+17,1,0)</f>
        <v>1</v>
      </c>
      <c r="S20" s="178">
        <f>IF(K3&gt;D20+35,1,0)</f>
        <v>0</v>
      </c>
      <c r="T20" s="177">
        <f t="shared" si="30"/>
        <v>6</v>
      </c>
      <c r="U20" s="179">
        <f t="shared" si="31"/>
        <v>4</v>
      </c>
      <c r="V20" s="177">
        <f>IF(L3=D20,1,0)</f>
        <v>0</v>
      </c>
      <c r="W20" s="177">
        <f>IF(L3&gt;D20,1,0)</f>
        <v>1</v>
      </c>
      <c r="X20" s="177">
        <f>IF(L3&gt;D20+17,1,0)</f>
        <v>0</v>
      </c>
      <c r="Y20" s="177">
        <f t="shared" si="32"/>
        <v>5</v>
      </c>
      <c r="Z20" s="179">
        <f t="shared" si="33"/>
        <v>5</v>
      </c>
      <c r="AA20" s="177">
        <f>IF(M3=D20,1,0)</f>
        <v>0</v>
      </c>
      <c r="AB20" s="177">
        <f>IF(M3&gt;D20,1,0)</f>
        <v>1</v>
      </c>
      <c r="AC20" s="177">
        <f>IF(M3&gt;D20+17,1,0)</f>
        <v>0</v>
      </c>
      <c r="AD20" s="177">
        <f t="shared" si="34"/>
        <v>5</v>
      </c>
      <c r="AE20" s="179">
        <f t="shared" si="35"/>
        <v>6</v>
      </c>
      <c r="AF20" s="177">
        <f>IF(N3=D20,1,0)</f>
        <v>0</v>
      </c>
      <c r="AG20" s="177">
        <f>IF(N3&gt;D20,1,0)</f>
        <v>1</v>
      </c>
      <c r="AH20" s="177">
        <f>IF(N3&gt;D20+17,1,0)</f>
        <v>1</v>
      </c>
      <c r="AI20" s="178">
        <f>IF(N3&gt;D20+35,1,0)</f>
        <v>0</v>
      </c>
      <c r="AJ20" s="177">
        <f t="shared" si="36"/>
        <v>6</v>
      </c>
      <c r="AK20" s="179">
        <f t="shared" si="37"/>
        <v>5</v>
      </c>
      <c r="AL20" s="76"/>
      <c r="AM20" s="76"/>
      <c r="AN20" s="74">
        <f xml:space="preserve"> IF( K3-D20&lt;0,-1,0)</f>
        <v>0</v>
      </c>
      <c r="AO20" s="74">
        <f xml:space="preserve"> IF(K3-D20&gt;17,C20+2,C20+1)</f>
        <v>6</v>
      </c>
      <c r="AP20" s="74">
        <f t="shared" si="38"/>
        <v>2</v>
      </c>
      <c r="AQ20" s="178">
        <f t="shared" si="39"/>
        <v>0</v>
      </c>
      <c r="AR20" s="178">
        <f t="shared" si="40"/>
        <v>2</v>
      </c>
      <c r="AS20" s="74">
        <f t="shared" si="41"/>
        <v>2</v>
      </c>
      <c r="AT20" s="180">
        <f t="shared" si="42"/>
        <v>2</v>
      </c>
      <c r="AU20" s="74">
        <f xml:space="preserve"> IF( L3-D20&lt;0,-1,0)</f>
        <v>0</v>
      </c>
      <c r="AV20" s="74">
        <f xml:space="preserve"> IF(L3-D20&gt;17,C20+2,C20+1)</f>
        <v>5</v>
      </c>
      <c r="AW20" s="74">
        <f t="shared" si="43"/>
        <v>1</v>
      </c>
      <c r="AX20" s="74">
        <f t="shared" si="44"/>
        <v>1</v>
      </c>
      <c r="AY20" s="180">
        <f t="shared" si="45"/>
        <v>1</v>
      </c>
      <c r="AZ20" s="74">
        <f xml:space="preserve"> IF( M3-D20&lt;0,-1,0)</f>
        <v>0</v>
      </c>
      <c r="BA20" s="74">
        <f xml:space="preserve"> IF(M3-D20&gt;17,C20+2,C20+1)</f>
        <v>5</v>
      </c>
      <c r="BB20" s="74">
        <f t="shared" si="46"/>
        <v>0</v>
      </c>
      <c r="BC20" s="74">
        <f t="shared" si="47"/>
        <v>0</v>
      </c>
      <c r="BD20" s="180">
        <f t="shared" si="48"/>
        <v>0</v>
      </c>
      <c r="BE20" s="74">
        <f xml:space="preserve"> IF( N3-D20&lt;0,-1,0)</f>
        <v>0</v>
      </c>
      <c r="BF20" s="74">
        <f xml:space="preserve"> IF(N3-D20&gt;17,C20+2,C20+1)</f>
        <v>6</v>
      </c>
      <c r="BG20" s="74">
        <f t="shared" si="49"/>
        <v>1</v>
      </c>
      <c r="BH20" s="74">
        <f t="shared" si="50"/>
        <v>1</v>
      </c>
      <c r="BI20" s="180">
        <f t="shared" si="51"/>
        <v>1</v>
      </c>
    </row>
    <row r="21" spans="2:61" x14ac:dyDescent="0.25">
      <c r="B21" s="29">
        <v>12</v>
      </c>
      <c r="C21" s="29">
        <f>'DAY 1 INPUT'!C18</f>
        <v>3</v>
      </c>
      <c r="D21" s="30">
        <f>'DAY 1 INPUT'!D18</f>
        <v>14</v>
      </c>
      <c r="E21" s="2"/>
      <c r="F21" s="114">
        <f>'DAY 1 INPUT'!F18</f>
        <v>8</v>
      </c>
      <c r="G21" s="114">
        <f>'DAY 1 INPUT'!G18</f>
        <v>3</v>
      </c>
      <c r="H21" s="114">
        <f>'DAY 1 INPUT'!H18</f>
        <v>3</v>
      </c>
      <c r="I21" s="114">
        <f>'DAY 1 INPUT'!I18</f>
        <v>10</v>
      </c>
      <c r="J21" s="2"/>
      <c r="K21" s="31">
        <f t="shared" si="26"/>
        <v>5</v>
      </c>
      <c r="L21" s="31">
        <f t="shared" si="27"/>
        <v>3</v>
      </c>
      <c r="M21" s="31">
        <f t="shared" si="28"/>
        <v>3</v>
      </c>
      <c r="N21" s="31">
        <f t="shared" si="29"/>
        <v>5</v>
      </c>
      <c r="O21" s="9"/>
      <c r="P21" s="33">
        <f>IF(K3=D21,1,0)</f>
        <v>0</v>
      </c>
      <c r="Q21" s="33">
        <f>IF(K3&gt;D21,1,0)</f>
        <v>1</v>
      </c>
      <c r="R21" s="33">
        <f>IF(K3&gt;D21+17,1,0)</f>
        <v>1</v>
      </c>
      <c r="S21" s="143">
        <f>IF(K3&gt;D21+35,1,0)</f>
        <v>0</v>
      </c>
      <c r="T21" s="33">
        <f t="shared" si="30"/>
        <v>5</v>
      </c>
      <c r="U21" s="181">
        <f t="shared" si="31"/>
        <v>6</v>
      </c>
      <c r="V21" s="33">
        <f>IF(L3=D21,1,0)</f>
        <v>0</v>
      </c>
      <c r="W21" s="33">
        <f>IF(L3&gt;D21,1,0)</f>
        <v>1</v>
      </c>
      <c r="X21" s="33">
        <f>IF(L3&gt;D21+17,1,0)</f>
        <v>0</v>
      </c>
      <c r="Y21" s="33">
        <f t="shared" si="32"/>
        <v>4</v>
      </c>
      <c r="Z21" s="181">
        <f t="shared" si="33"/>
        <v>2</v>
      </c>
      <c r="AA21" s="33">
        <f>IF(M3=D21,1,0)</f>
        <v>0</v>
      </c>
      <c r="AB21" s="33">
        <f>IF(M3&gt;D21,1,0)</f>
        <v>1</v>
      </c>
      <c r="AC21" s="33">
        <f>IF(M3&gt;D21+17,1,0)</f>
        <v>0</v>
      </c>
      <c r="AD21" s="33">
        <f t="shared" si="34"/>
        <v>4</v>
      </c>
      <c r="AE21" s="181">
        <f t="shared" si="35"/>
        <v>2</v>
      </c>
      <c r="AF21" s="33">
        <f>IF(N3=D21,1,0)</f>
        <v>0</v>
      </c>
      <c r="AG21" s="33">
        <f>IF(N3&gt;D21,1,0)</f>
        <v>1</v>
      </c>
      <c r="AH21" s="33">
        <f>IF(N3&gt;D21+17,1,0)</f>
        <v>0</v>
      </c>
      <c r="AI21" s="143">
        <f>IF(N3&gt;D21+35,1,0)</f>
        <v>0</v>
      </c>
      <c r="AJ21" s="33">
        <f t="shared" si="36"/>
        <v>4</v>
      </c>
      <c r="AK21" s="181">
        <f t="shared" si="37"/>
        <v>9</v>
      </c>
      <c r="AL21" s="2"/>
      <c r="AM21" s="2"/>
      <c r="AN21" s="31">
        <f xml:space="preserve"> IF( K3-D21&lt;0,-1,0)</f>
        <v>0</v>
      </c>
      <c r="AO21" s="31">
        <f xml:space="preserve"> IF(K3-D21&gt;17,C21+2,C21+1)</f>
        <v>5</v>
      </c>
      <c r="AP21" s="31">
        <f t="shared" si="38"/>
        <v>-1</v>
      </c>
      <c r="AQ21" s="143">
        <f t="shared" si="39"/>
        <v>0</v>
      </c>
      <c r="AR21" s="143">
        <f t="shared" si="40"/>
        <v>0</v>
      </c>
      <c r="AS21" s="31">
        <f t="shared" si="41"/>
        <v>0</v>
      </c>
      <c r="AT21" s="47">
        <f t="shared" si="42"/>
        <v>0</v>
      </c>
      <c r="AU21" s="31">
        <f xml:space="preserve"> IF( L3-D21&lt;0,-1,0)</f>
        <v>0</v>
      </c>
      <c r="AV21" s="31">
        <f xml:space="preserve"> IF(L3-D21&gt;17,C21+2,C21+1)</f>
        <v>4</v>
      </c>
      <c r="AW21" s="31">
        <f t="shared" si="43"/>
        <v>3</v>
      </c>
      <c r="AX21" s="31">
        <f t="shared" si="44"/>
        <v>3</v>
      </c>
      <c r="AY21" s="47">
        <f t="shared" si="45"/>
        <v>3</v>
      </c>
      <c r="AZ21" s="31">
        <f xml:space="preserve"> IF( M3-D21&lt;0,-1,0)</f>
        <v>0</v>
      </c>
      <c r="BA21" s="31">
        <f xml:space="preserve"> IF(M3-D21&gt;17,C21+2,C21+1)</f>
        <v>4</v>
      </c>
      <c r="BB21" s="31">
        <f t="shared" si="46"/>
        <v>3</v>
      </c>
      <c r="BC21" s="31">
        <f t="shared" si="47"/>
        <v>3</v>
      </c>
      <c r="BD21" s="47">
        <f t="shared" si="48"/>
        <v>3</v>
      </c>
      <c r="BE21" s="31">
        <f xml:space="preserve"> IF( N3-D21&lt;0,-1,0)</f>
        <v>0</v>
      </c>
      <c r="BF21" s="31">
        <f xml:space="preserve"> IF(N3-D21&gt;17,C21+2,C21+1)</f>
        <v>4</v>
      </c>
      <c r="BG21" s="31">
        <f t="shared" si="49"/>
        <v>-4</v>
      </c>
      <c r="BH21" s="31">
        <f t="shared" si="50"/>
        <v>0</v>
      </c>
      <c r="BI21" s="47">
        <f t="shared" si="51"/>
        <v>0</v>
      </c>
    </row>
    <row r="22" spans="2:61" s="69" customFormat="1" x14ac:dyDescent="0.25">
      <c r="B22" s="139">
        <v>13</v>
      </c>
      <c r="C22" s="138">
        <f>'DAY 1 INPUT'!C19</f>
        <v>4</v>
      </c>
      <c r="D22" s="139">
        <f>'DAY 1 INPUT'!D19</f>
        <v>12</v>
      </c>
      <c r="E22" s="141"/>
      <c r="F22" s="140">
        <f>'DAY 1 INPUT'!F19</f>
        <v>7</v>
      </c>
      <c r="G22" s="140">
        <f>'DAY 1 INPUT'!G19</f>
        <v>5</v>
      </c>
      <c r="H22" s="140">
        <f>'DAY 1 INPUT'!H19</f>
        <v>5</v>
      </c>
      <c r="I22" s="140">
        <f>'DAY 1 INPUT'!I19</f>
        <v>5</v>
      </c>
      <c r="J22" s="76"/>
      <c r="K22" s="74">
        <f t="shared" si="26"/>
        <v>6</v>
      </c>
      <c r="L22" s="74">
        <f t="shared" si="27"/>
        <v>5</v>
      </c>
      <c r="M22" s="74">
        <f t="shared" si="28"/>
        <v>5</v>
      </c>
      <c r="N22" s="74">
        <f t="shared" si="29"/>
        <v>5</v>
      </c>
      <c r="O22" s="176"/>
      <c r="P22" s="177">
        <f>IF(K3=D22,1,0)</f>
        <v>0</v>
      </c>
      <c r="Q22" s="177">
        <f>IF(K3&gt;D22,1,0)</f>
        <v>1</v>
      </c>
      <c r="R22" s="177">
        <f>IF(K3&gt;D22+17,1,0)</f>
        <v>1</v>
      </c>
      <c r="S22" s="178">
        <f>IF(K3&gt;D22+35,1,0)</f>
        <v>0</v>
      </c>
      <c r="T22" s="177">
        <f t="shared" si="30"/>
        <v>6</v>
      </c>
      <c r="U22" s="179">
        <f t="shared" si="31"/>
        <v>5</v>
      </c>
      <c r="V22" s="177">
        <f>IF(L3=D22,1,0)</f>
        <v>0</v>
      </c>
      <c r="W22" s="177">
        <f>IF(L3&gt;D22,1,0)</f>
        <v>1</v>
      </c>
      <c r="X22" s="177">
        <f>IF(L3&gt;D22+17,1,0)</f>
        <v>0</v>
      </c>
      <c r="Y22" s="177">
        <f t="shared" si="32"/>
        <v>5</v>
      </c>
      <c r="Z22" s="179">
        <f t="shared" si="33"/>
        <v>4</v>
      </c>
      <c r="AA22" s="177">
        <f>IF(M3=D22,1,0)</f>
        <v>0</v>
      </c>
      <c r="AB22" s="177">
        <f>IF(M3&gt;D22,1,0)</f>
        <v>1</v>
      </c>
      <c r="AC22" s="177">
        <f>IF(M3&gt;D22+17,1,0)</f>
        <v>0</v>
      </c>
      <c r="AD22" s="177">
        <f t="shared" si="34"/>
        <v>5</v>
      </c>
      <c r="AE22" s="179">
        <f t="shared" si="35"/>
        <v>4</v>
      </c>
      <c r="AF22" s="177">
        <f>IF(N3=D22,1,0)</f>
        <v>0</v>
      </c>
      <c r="AG22" s="177">
        <f>IF(N3&gt;D22,1,0)</f>
        <v>1</v>
      </c>
      <c r="AH22" s="177">
        <f>IF(N3&gt;D22+17,1,0)</f>
        <v>1</v>
      </c>
      <c r="AI22" s="178">
        <f>IF(N3&gt;D22+35,1,0)</f>
        <v>0</v>
      </c>
      <c r="AJ22" s="177">
        <f t="shared" si="36"/>
        <v>6</v>
      </c>
      <c r="AK22" s="179">
        <f t="shared" si="37"/>
        <v>3</v>
      </c>
      <c r="AL22" s="76"/>
      <c r="AM22" s="76"/>
      <c r="AN22" s="74">
        <f xml:space="preserve"> IF( K3-D22&lt;0,-1,0)</f>
        <v>0</v>
      </c>
      <c r="AO22" s="74">
        <f xml:space="preserve"> IF(K3-D22&gt;17,C22+2,C22+1)</f>
        <v>6</v>
      </c>
      <c r="AP22" s="74">
        <f t="shared" si="38"/>
        <v>1</v>
      </c>
      <c r="AQ22" s="178">
        <f t="shared" si="39"/>
        <v>0</v>
      </c>
      <c r="AR22" s="178">
        <f t="shared" si="40"/>
        <v>1</v>
      </c>
      <c r="AS22" s="74">
        <f t="shared" si="41"/>
        <v>1</v>
      </c>
      <c r="AT22" s="180">
        <f t="shared" si="42"/>
        <v>1</v>
      </c>
      <c r="AU22" s="74">
        <f xml:space="preserve"> IF( L3-D22&lt;0,-1,0)</f>
        <v>0</v>
      </c>
      <c r="AV22" s="74">
        <f xml:space="preserve"> IF(L3-D22&gt;17,C22+2,C22+1)</f>
        <v>5</v>
      </c>
      <c r="AW22" s="74">
        <f t="shared" si="43"/>
        <v>2</v>
      </c>
      <c r="AX22" s="74">
        <f t="shared" si="44"/>
        <v>2</v>
      </c>
      <c r="AY22" s="180">
        <f t="shared" si="45"/>
        <v>2</v>
      </c>
      <c r="AZ22" s="74">
        <f xml:space="preserve"> IF( M3-D22&lt;0,-1,0)</f>
        <v>0</v>
      </c>
      <c r="BA22" s="74">
        <f xml:space="preserve"> IF(M3-D22&gt;17,C22+2,C22+1)</f>
        <v>5</v>
      </c>
      <c r="BB22" s="74">
        <f t="shared" si="46"/>
        <v>2</v>
      </c>
      <c r="BC22" s="74">
        <f t="shared" si="47"/>
        <v>2</v>
      </c>
      <c r="BD22" s="180">
        <f t="shared" si="48"/>
        <v>2</v>
      </c>
      <c r="BE22" s="74">
        <f xml:space="preserve"> IF( N3-D22&lt;0,-1,0)</f>
        <v>0</v>
      </c>
      <c r="BF22" s="74">
        <f xml:space="preserve"> IF(N3-D22&gt;17,C22+2,C22+1)</f>
        <v>6</v>
      </c>
      <c r="BG22" s="74">
        <f t="shared" si="49"/>
        <v>3</v>
      </c>
      <c r="BH22" s="74">
        <f t="shared" si="50"/>
        <v>3</v>
      </c>
      <c r="BI22" s="180">
        <f t="shared" si="51"/>
        <v>3</v>
      </c>
    </row>
    <row r="23" spans="2:61" x14ac:dyDescent="0.25">
      <c r="B23" s="29">
        <v>14</v>
      </c>
      <c r="C23" s="29">
        <f>'DAY 1 INPUT'!C20</f>
        <v>3</v>
      </c>
      <c r="D23" s="30">
        <f>'DAY 1 INPUT'!D20</f>
        <v>10</v>
      </c>
      <c r="E23" s="2"/>
      <c r="F23" s="114">
        <f>'DAY 1 INPUT'!F20</f>
        <v>5</v>
      </c>
      <c r="G23" s="114">
        <f>'DAY 1 INPUT'!G20</f>
        <v>4</v>
      </c>
      <c r="H23" s="114">
        <f>'DAY 1 INPUT'!H20</f>
        <v>5</v>
      </c>
      <c r="I23" s="114">
        <f>'DAY 1 INPUT'!I20</f>
        <v>6</v>
      </c>
      <c r="J23" s="2"/>
      <c r="K23" s="31">
        <f t="shared" si="26"/>
        <v>5</v>
      </c>
      <c r="L23" s="31">
        <f t="shared" si="27"/>
        <v>4</v>
      </c>
      <c r="M23" s="31">
        <f t="shared" si="28"/>
        <v>5</v>
      </c>
      <c r="N23" s="31">
        <f t="shared" si="29"/>
        <v>5</v>
      </c>
      <c r="O23" s="9"/>
      <c r="P23" s="33">
        <f>IF(K3=D23,1,0)</f>
        <v>0</v>
      </c>
      <c r="Q23" s="33">
        <f>IF(K3&gt;D23,1,0)</f>
        <v>1</v>
      </c>
      <c r="R23" s="33">
        <f>IF(K3&gt;D23+17,1,0)</f>
        <v>1</v>
      </c>
      <c r="S23" s="143">
        <f>IF(K3&gt;D23+35,1,0)</f>
        <v>0</v>
      </c>
      <c r="T23" s="33">
        <f t="shared" si="30"/>
        <v>5</v>
      </c>
      <c r="U23" s="181">
        <f t="shared" si="31"/>
        <v>3</v>
      </c>
      <c r="V23" s="33">
        <f>IF(L3=D23,1,0)</f>
        <v>0</v>
      </c>
      <c r="W23" s="33">
        <f>IF(L3&gt;D23,1,0)</f>
        <v>1</v>
      </c>
      <c r="X23" s="33">
        <f>IF(L3&gt;D23+17,1,0)</f>
        <v>0</v>
      </c>
      <c r="Y23" s="33">
        <f t="shared" si="32"/>
        <v>4</v>
      </c>
      <c r="Z23" s="181">
        <f t="shared" si="33"/>
        <v>3</v>
      </c>
      <c r="AA23" s="33">
        <f>IF(M3=D23,1,0)</f>
        <v>0</v>
      </c>
      <c r="AB23" s="33">
        <f>IF(M3&gt;D23,1,0)</f>
        <v>1</v>
      </c>
      <c r="AC23" s="33">
        <f>IF(M3&gt;D23+17,1,0)</f>
        <v>0</v>
      </c>
      <c r="AD23" s="33">
        <f t="shared" si="34"/>
        <v>4</v>
      </c>
      <c r="AE23" s="181">
        <f t="shared" si="35"/>
        <v>4</v>
      </c>
      <c r="AF23" s="33">
        <f>IF(N3=D23,1,0)</f>
        <v>0</v>
      </c>
      <c r="AG23" s="33">
        <f>IF(N3&gt;D23,1,0)</f>
        <v>1</v>
      </c>
      <c r="AH23" s="33">
        <f>IF(N3&gt;D23+17,1,0)</f>
        <v>1</v>
      </c>
      <c r="AI23" s="143">
        <f>IF(N3&gt;D23+35,1,0)</f>
        <v>0</v>
      </c>
      <c r="AJ23" s="33">
        <f t="shared" si="36"/>
        <v>5</v>
      </c>
      <c r="AK23" s="181">
        <f t="shared" si="37"/>
        <v>4</v>
      </c>
      <c r="AL23" s="2"/>
      <c r="AM23" s="2"/>
      <c r="AN23" s="31">
        <f xml:space="preserve"> IF( K3-D23&lt;0,-1,0)</f>
        <v>0</v>
      </c>
      <c r="AO23" s="31">
        <f xml:space="preserve"> IF(K3-D23&gt;17,C23+2,C23+1)</f>
        <v>5</v>
      </c>
      <c r="AP23" s="31">
        <f t="shared" si="38"/>
        <v>2</v>
      </c>
      <c r="AQ23" s="143">
        <f t="shared" si="39"/>
        <v>0</v>
      </c>
      <c r="AR23" s="143">
        <f t="shared" si="40"/>
        <v>2</v>
      </c>
      <c r="AS23" s="31">
        <f t="shared" si="41"/>
        <v>2</v>
      </c>
      <c r="AT23" s="47">
        <f t="shared" si="42"/>
        <v>2</v>
      </c>
      <c r="AU23" s="31">
        <f xml:space="preserve"> IF( L3-D23&lt;0,-1,0)</f>
        <v>0</v>
      </c>
      <c r="AV23" s="31">
        <f xml:space="preserve"> IF(L3-D23&gt;17,C23+2,C23+1)</f>
        <v>4</v>
      </c>
      <c r="AW23" s="31">
        <f t="shared" si="43"/>
        <v>2</v>
      </c>
      <c r="AX23" s="31">
        <f t="shared" si="44"/>
        <v>2</v>
      </c>
      <c r="AY23" s="47">
        <f t="shared" si="45"/>
        <v>2</v>
      </c>
      <c r="AZ23" s="31">
        <f xml:space="preserve"> IF( M3-D23&lt;0,-1,0)</f>
        <v>0</v>
      </c>
      <c r="BA23" s="31">
        <f xml:space="preserve"> IF(M3-D23&gt;17,C23+2,C23+1)</f>
        <v>4</v>
      </c>
      <c r="BB23" s="31">
        <f t="shared" si="46"/>
        <v>1</v>
      </c>
      <c r="BC23" s="31">
        <f t="shared" si="47"/>
        <v>1</v>
      </c>
      <c r="BD23" s="47">
        <f t="shared" si="48"/>
        <v>1</v>
      </c>
      <c r="BE23" s="31">
        <f xml:space="preserve"> IF( N3-D23&lt;0,-1,0)</f>
        <v>0</v>
      </c>
      <c r="BF23" s="31">
        <f xml:space="preserve"> IF(N3-D23&gt;17,C23+2,C23+1)</f>
        <v>5</v>
      </c>
      <c r="BG23" s="31">
        <f t="shared" si="49"/>
        <v>1</v>
      </c>
      <c r="BH23" s="31">
        <f t="shared" si="50"/>
        <v>1</v>
      </c>
      <c r="BI23" s="47">
        <f t="shared" si="51"/>
        <v>1</v>
      </c>
    </row>
    <row r="24" spans="2:61" s="69" customFormat="1" x14ac:dyDescent="0.25">
      <c r="B24" s="138">
        <v>15</v>
      </c>
      <c r="C24" s="138">
        <f>'DAY 1 INPUT'!C21</f>
        <v>4</v>
      </c>
      <c r="D24" s="139">
        <f>'DAY 1 INPUT'!D21</f>
        <v>16</v>
      </c>
      <c r="E24" s="76"/>
      <c r="F24" s="140">
        <f>'DAY 1 INPUT'!F21</f>
        <v>7</v>
      </c>
      <c r="G24" s="140">
        <f>'DAY 1 INPUT'!G21</f>
        <v>6</v>
      </c>
      <c r="H24" s="140">
        <f>'DAY 1 INPUT'!H21</f>
        <v>6</v>
      </c>
      <c r="I24" s="140">
        <f>'DAY 1 INPUT'!I21</f>
        <v>5</v>
      </c>
      <c r="J24" s="76"/>
      <c r="K24" s="74">
        <f t="shared" si="26"/>
        <v>6</v>
      </c>
      <c r="L24" s="74">
        <f t="shared" si="27"/>
        <v>6</v>
      </c>
      <c r="M24" s="74">
        <f t="shared" si="28"/>
        <v>6</v>
      </c>
      <c r="N24" s="74">
        <f t="shared" si="29"/>
        <v>5</v>
      </c>
      <c r="O24" s="176"/>
      <c r="P24" s="177">
        <f>IF(K3=D24,1,0)</f>
        <v>0</v>
      </c>
      <c r="Q24" s="177">
        <f>IF(K3&gt;D24,1,0)</f>
        <v>1</v>
      </c>
      <c r="R24" s="177">
        <f>IF(K3&gt;D24+17,1,0)</f>
        <v>1</v>
      </c>
      <c r="S24" s="178">
        <f>IF(K3&gt;D24+35,1,0)</f>
        <v>0</v>
      </c>
      <c r="T24" s="177">
        <f t="shared" si="30"/>
        <v>6</v>
      </c>
      <c r="U24" s="179">
        <f t="shared" si="31"/>
        <v>5</v>
      </c>
      <c r="V24" s="177">
        <f>IF(L3=D24,1,0)</f>
        <v>0</v>
      </c>
      <c r="W24" s="177">
        <f>IF(L3&gt;D24,1,0)</f>
        <v>1</v>
      </c>
      <c r="X24" s="177">
        <f>IF(L3&gt;D24+17,1,0)</f>
        <v>0</v>
      </c>
      <c r="Y24" s="177">
        <f t="shared" si="32"/>
        <v>5</v>
      </c>
      <c r="Z24" s="179">
        <f t="shared" si="33"/>
        <v>5</v>
      </c>
      <c r="AA24" s="177">
        <f>IF(M3=D24,1,0)</f>
        <v>0</v>
      </c>
      <c r="AB24" s="177">
        <f>IF(M3&gt;D24,1,0)</f>
        <v>1</v>
      </c>
      <c r="AC24" s="177">
        <f>IF(M3&gt;D24+17,1,0)</f>
        <v>0</v>
      </c>
      <c r="AD24" s="177">
        <f t="shared" si="34"/>
        <v>5</v>
      </c>
      <c r="AE24" s="179">
        <f t="shared" si="35"/>
        <v>5</v>
      </c>
      <c r="AF24" s="177">
        <f>IF(N3=D24,1,0)</f>
        <v>0</v>
      </c>
      <c r="AG24" s="177">
        <f>IF(N3&gt;D24,1,0)</f>
        <v>1</v>
      </c>
      <c r="AH24" s="177">
        <f>IF(N3&gt;D24+17,1,0)</f>
        <v>0</v>
      </c>
      <c r="AI24" s="178">
        <f>IF(N3&gt;D24+35,1,0)</f>
        <v>0</v>
      </c>
      <c r="AJ24" s="177">
        <f t="shared" si="36"/>
        <v>5</v>
      </c>
      <c r="AK24" s="179">
        <f t="shared" si="37"/>
        <v>4</v>
      </c>
      <c r="AL24" s="76"/>
      <c r="AM24" s="76"/>
      <c r="AN24" s="74">
        <f xml:space="preserve"> IF(K3-D24&lt;0,-1,0)</f>
        <v>0</v>
      </c>
      <c r="AO24" s="74">
        <f xml:space="preserve"> IF(K3-D24&gt;17,C24+2,C24+1)</f>
        <v>6</v>
      </c>
      <c r="AP24" s="74">
        <f t="shared" si="38"/>
        <v>1</v>
      </c>
      <c r="AQ24" s="178">
        <f t="shared" si="39"/>
        <v>0</v>
      </c>
      <c r="AR24" s="178">
        <f t="shared" si="40"/>
        <v>1</v>
      </c>
      <c r="AS24" s="74">
        <f t="shared" si="41"/>
        <v>1</v>
      </c>
      <c r="AT24" s="180">
        <f t="shared" si="42"/>
        <v>1</v>
      </c>
      <c r="AU24" s="74">
        <f xml:space="preserve"> IF( L3-D24&lt;0,-1,0)</f>
        <v>0</v>
      </c>
      <c r="AV24" s="74">
        <f xml:space="preserve"> IF(L3-D24&gt;17,C24+2,C24+1)</f>
        <v>5</v>
      </c>
      <c r="AW24" s="74">
        <f t="shared" si="43"/>
        <v>1</v>
      </c>
      <c r="AX24" s="74">
        <f t="shared" si="44"/>
        <v>1</v>
      </c>
      <c r="AY24" s="180">
        <f t="shared" si="45"/>
        <v>1</v>
      </c>
      <c r="AZ24" s="74">
        <f xml:space="preserve"> IF( M3-D24&lt;0,-1,0)</f>
        <v>0</v>
      </c>
      <c r="BA24" s="74">
        <f xml:space="preserve"> IF(M3-D24&gt;17,C24+2,C24+1)</f>
        <v>5</v>
      </c>
      <c r="BB24" s="74">
        <f t="shared" si="46"/>
        <v>1</v>
      </c>
      <c r="BC24" s="74">
        <f t="shared" si="47"/>
        <v>1</v>
      </c>
      <c r="BD24" s="180">
        <f t="shared" si="48"/>
        <v>1</v>
      </c>
      <c r="BE24" s="74">
        <f xml:space="preserve"> IF( N3-D24&lt;0,-1,0)</f>
        <v>0</v>
      </c>
      <c r="BF24" s="74">
        <f xml:space="preserve"> IF(N3-D24&gt;17,C24+2,C24+1)</f>
        <v>5</v>
      </c>
      <c r="BG24" s="74">
        <f t="shared" si="49"/>
        <v>2</v>
      </c>
      <c r="BH24" s="74">
        <f t="shared" si="50"/>
        <v>2</v>
      </c>
      <c r="BI24" s="180">
        <f t="shared" si="51"/>
        <v>2</v>
      </c>
    </row>
    <row r="25" spans="2:61" x14ac:dyDescent="0.25">
      <c r="B25" s="29">
        <v>16</v>
      </c>
      <c r="C25" s="29">
        <f>'DAY 1 INPUT'!C22</f>
        <v>4</v>
      </c>
      <c r="D25" s="30">
        <f>'DAY 1 INPUT'!D22</f>
        <v>2</v>
      </c>
      <c r="E25" s="2"/>
      <c r="F25" s="114">
        <f>'DAY 1 INPUT'!F22</f>
        <v>10</v>
      </c>
      <c r="G25" s="114">
        <f>'DAY 1 INPUT'!G22</f>
        <v>7</v>
      </c>
      <c r="H25" s="114">
        <f>'DAY 1 INPUT'!H22</f>
        <v>6</v>
      </c>
      <c r="I25" s="114">
        <f>'DAY 1 INPUT'!I22</f>
        <v>6</v>
      </c>
      <c r="J25" s="2"/>
      <c r="K25" s="31">
        <f t="shared" si="26"/>
        <v>6</v>
      </c>
      <c r="L25" s="31">
        <f t="shared" si="27"/>
        <v>6</v>
      </c>
      <c r="M25" s="31">
        <f t="shared" si="28"/>
        <v>6</v>
      </c>
      <c r="N25" s="31">
        <f t="shared" si="29"/>
        <v>6</v>
      </c>
      <c r="O25" s="9"/>
      <c r="P25" s="33">
        <f>IF(K3=D25,1,0)</f>
        <v>0</v>
      </c>
      <c r="Q25" s="33">
        <f>IF(K3&gt;D25,1,0)</f>
        <v>1</v>
      </c>
      <c r="R25" s="33">
        <f>IF(K3&gt;D25+17,1,0)</f>
        <v>1</v>
      </c>
      <c r="S25" s="143">
        <f>IF(K3&gt;D25+35,1,0)</f>
        <v>1</v>
      </c>
      <c r="T25" s="33">
        <f t="shared" si="30"/>
        <v>7</v>
      </c>
      <c r="U25" s="181">
        <f t="shared" si="31"/>
        <v>7</v>
      </c>
      <c r="V25" s="33">
        <f>IF(L3=D25,1,0)</f>
        <v>0</v>
      </c>
      <c r="W25" s="33">
        <f>IF(L3&gt;D25,1,0)</f>
        <v>1</v>
      </c>
      <c r="X25" s="33">
        <f>IF(L3&gt;D25+17,1,0)</f>
        <v>0</v>
      </c>
      <c r="Y25" s="33">
        <f t="shared" si="32"/>
        <v>5</v>
      </c>
      <c r="Z25" s="181">
        <f t="shared" si="33"/>
        <v>6</v>
      </c>
      <c r="AA25" s="33">
        <f>IF(M3=D25,1,0)</f>
        <v>0</v>
      </c>
      <c r="AB25" s="33">
        <f>IF(M3&gt;D25,1,0)</f>
        <v>1</v>
      </c>
      <c r="AC25" s="33">
        <f>IF(M3&gt;D25+17,1,0)</f>
        <v>1</v>
      </c>
      <c r="AD25" s="33">
        <f t="shared" si="34"/>
        <v>6</v>
      </c>
      <c r="AE25" s="181">
        <f t="shared" si="35"/>
        <v>4</v>
      </c>
      <c r="AF25" s="33">
        <f>IF(N3=D25,1,0)</f>
        <v>0</v>
      </c>
      <c r="AG25" s="33">
        <f>IF(N3&gt;D25,1,0)</f>
        <v>1</v>
      </c>
      <c r="AH25" s="33">
        <f>IF(N3&gt;D25+17,1,0)</f>
        <v>1</v>
      </c>
      <c r="AI25" s="143">
        <f>IF(N3&gt;D25+35,1,0)</f>
        <v>0</v>
      </c>
      <c r="AJ25" s="33">
        <f t="shared" si="36"/>
        <v>6</v>
      </c>
      <c r="AK25" s="181">
        <f t="shared" si="37"/>
        <v>4</v>
      </c>
      <c r="AL25" s="2"/>
      <c r="AM25" s="2"/>
      <c r="AN25" s="31">
        <f xml:space="preserve"> IF( K3-D25&lt;0,-1,0)</f>
        <v>0</v>
      </c>
      <c r="AO25" s="31">
        <f xml:space="preserve"> IF(K3-D25&gt;17,C25+2,C25+1)</f>
        <v>6</v>
      </c>
      <c r="AP25" s="31">
        <f t="shared" si="38"/>
        <v>-2</v>
      </c>
      <c r="AQ25" s="143">
        <f t="shared" si="39"/>
        <v>1</v>
      </c>
      <c r="AR25" s="143">
        <f t="shared" si="40"/>
        <v>0</v>
      </c>
      <c r="AS25" s="31">
        <f t="shared" si="41"/>
        <v>0</v>
      </c>
      <c r="AT25" s="47">
        <f t="shared" si="42"/>
        <v>0</v>
      </c>
      <c r="AU25" s="31">
        <f xml:space="preserve"> IF( L3-D25&lt;0,-1,0)</f>
        <v>0</v>
      </c>
      <c r="AV25" s="31">
        <f xml:space="preserve"> IF(L3-D25&gt;17,C25+2,C25+1)</f>
        <v>5</v>
      </c>
      <c r="AW25" s="31">
        <f t="shared" si="43"/>
        <v>0</v>
      </c>
      <c r="AX25" s="31">
        <f t="shared" si="44"/>
        <v>0</v>
      </c>
      <c r="AY25" s="47">
        <f t="shared" si="45"/>
        <v>0</v>
      </c>
      <c r="AZ25" s="31">
        <f xml:space="preserve"> IF( M3-D25&lt;0,-1,0)</f>
        <v>0</v>
      </c>
      <c r="BA25" s="31">
        <f xml:space="preserve"> IF(M3-D25&gt;17,C25+2,C25+1)</f>
        <v>6</v>
      </c>
      <c r="BB25" s="31">
        <f t="shared" si="46"/>
        <v>2</v>
      </c>
      <c r="BC25" s="31">
        <f t="shared" si="47"/>
        <v>2</v>
      </c>
      <c r="BD25" s="47">
        <f t="shared" si="48"/>
        <v>2</v>
      </c>
      <c r="BE25" s="31">
        <f xml:space="preserve"> IF( N3-D25&lt;0,-1,0)</f>
        <v>0</v>
      </c>
      <c r="BF25" s="31">
        <f xml:space="preserve"> IF(N3-D25&gt;17,C25+2,C25+1)</f>
        <v>6</v>
      </c>
      <c r="BG25" s="31">
        <f t="shared" si="49"/>
        <v>2</v>
      </c>
      <c r="BH25" s="31">
        <f t="shared" si="50"/>
        <v>2</v>
      </c>
      <c r="BI25" s="47">
        <f t="shared" si="51"/>
        <v>2</v>
      </c>
    </row>
    <row r="26" spans="2:61" s="69" customFormat="1" x14ac:dyDescent="0.25">
      <c r="B26" s="138">
        <v>17</v>
      </c>
      <c r="C26" s="138">
        <f>'DAY 1 INPUT'!C23</f>
        <v>4</v>
      </c>
      <c r="D26" s="139">
        <f>'DAY 1 INPUT'!D23</f>
        <v>6</v>
      </c>
      <c r="E26" s="76"/>
      <c r="F26" s="140">
        <f>'DAY 1 INPUT'!F23</f>
        <v>9</v>
      </c>
      <c r="G26" s="140">
        <f>'DAY 1 INPUT'!G23</f>
        <v>6</v>
      </c>
      <c r="H26" s="140">
        <f>'DAY 1 INPUT'!H23</f>
        <v>7</v>
      </c>
      <c r="I26" s="140">
        <f>'DAY 1 INPUT'!I23</f>
        <v>7</v>
      </c>
      <c r="J26" s="76"/>
      <c r="K26" s="74">
        <f t="shared" si="26"/>
        <v>6</v>
      </c>
      <c r="L26" s="74">
        <f t="shared" si="27"/>
        <v>6</v>
      </c>
      <c r="M26" s="74">
        <f t="shared" si="28"/>
        <v>6</v>
      </c>
      <c r="N26" s="74">
        <f t="shared" si="29"/>
        <v>6</v>
      </c>
      <c r="O26" s="176"/>
      <c r="P26" s="177">
        <f>IF(K3=D26,1,0)</f>
        <v>0</v>
      </c>
      <c r="Q26" s="177">
        <f>IF(K3&gt;D26,1,0)</f>
        <v>1</v>
      </c>
      <c r="R26" s="177">
        <f>IF(K3&gt;D26+17,1,0)</f>
        <v>1</v>
      </c>
      <c r="S26" s="178">
        <f>IF(K3&gt;D26+35,1,0)</f>
        <v>0</v>
      </c>
      <c r="T26" s="177">
        <f t="shared" si="30"/>
        <v>6</v>
      </c>
      <c r="U26" s="179">
        <f t="shared" si="31"/>
        <v>7</v>
      </c>
      <c r="V26" s="177">
        <f>IF(L3=D26,1,0)</f>
        <v>0</v>
      </c>
      <c r="W26" s="177">
        <f>IF(L3&gt;D26,1,0)</f>
        <v>1</v>
      </c>
      <c r="X26" s="177">
        <f>IF(L3&gt;D26+17,1,0)</f>
        <v>0</v>
      </c>
      <c r="Y26" s="177">
        <f t="shared" si="32"/>
        <v>5</v>
      </c>
      <c r="Z26" s="179">
        <f t="shared" si="33"/>
        <v>5</v>
      </c>
      <c r="AA26" s="177">
        <f>IF(M3=D26,1,0)</f>
        <v>0</v>
      </c>
      <c r="AB26" s="177">
        <f>IF(M3&gt;D26,1,0)</f>
        <v>1</v>
      </c>
      <c r="AC26" s="177">
        <f>IF(M3&gt;D26+17,1,0)</f>
        <v>0</v>
      </c>
      <c r="AD26" s="177">
        <f t="shared" si="34"/>
        <v>5</v>
      </c>
      <c r="AE26" s="179">
        <f t="shared" si="35"/>
        <v>6</v>
      </c>
      <c r="AF26" s="177">
        <f>IF(N3=D26,1,0)</f>
        <v>0</v>
      </c>
      <c r="AG26" s="177">
        <f>IF(N3&gt;D26,1,0)</f>
        <v>1</v>
      </c>
      <c r="AH26" s="177">
        <f>IF(N3&gt;D26+17,1,0)</f>
        <v>1</v>
      </c>
      <c r="AI26" s="178">
        <f>IF(N3&gt;D26+35,1,0)</f>
        <v>0</v>
      </c>
      <c r="AJ26" s="177">
        <f t="shared" si="36"/>
        <v>6</v>
      </c>
      <c r="AK26" s="179">
        <f t="shared" si="37"/>
        <v>5</v>
      </c>
      <c r="AL26" s="76"/>
      <c r="AM26" s="76"/>
      <c r="AN26" s="74">
        <f xml:space="preserve"> IF( K3-D26&lt;0,-1,0)</f>
        <v>0</v>
      </c>
      <c r="AO26" s="74">
        <f xml:space="preserve"> IF(K3-D26&gt;17,C26+2,C26+1)</f>
        <v>6</v>
      </c>
      <c r="AP26" s="74">
        <f t="shared" si="38"/>
        <v>-1</v>
      </c>
      <c r="AQ26" s="178">
        <f t="shared" si="39"/>
        <v>0</v>
      </c>
      <c r="AR26" s="178">
        <f t="shared" si="40"/>
        <v>0</v>
      </c>
      <c r="AS26" s="74">
        <f t="shared" si="41"/>
        <v>0</v>
      </c>
      <c r="AT26" s="180">
        <f t="shared" si="42"/>
        <v>0</v>
      </c>
      <c r="AU26" s="74">
        <f xml:space="preserve"> IF( L3-D26&lt;0,-1,0)</f>
        <v>0</v>
      </c>
      <c r="AV26" s="74">
        <f xml:space="preserve"> IF(L3-D26&gt;17,C26+2,C26+1)</f>
        <v>5</v>
      </c>
      <c r="AW26" s="74">
        <f t="shared" si="43"/>
        <v>1</v>
      </c>
      <c r="AX26" s="74">
        <f t="shared" si="44"/>
        <v>1</v>
      </c>
      <c r="AY26" s="180">
        <f t="shared" si="45"/>
        <v>1</v>
      </c>
      <c r="AZ26" s="74">
        <f xml:space="preserve"> IF( M3-D26&lt;0,-1,0)</f>
        <v>0</v>
      </c>
      <c r="BA26" s="74">
        <f xml:space="preserve"> IF(M3-D26&gt;17,C26+2,C26+1)</f>
        <v>5</v>
      </c>
      <c r="BB26" s="74">
        <f t="shared" si="46"/>
        <v>0</v>
      </c>
      <c r="BC26" s="74">
        <f t="shared" si="47"/>
        <v>0</v>
      </c>
      <c r="BD26" s="180">
        <f t="shared" si="48"/>
        <v>0</v>
      </c>
      <c r="BE26" s="74">
        <f xml:space="preserve"> IF( N3-D26&lt;0,-1,0)</f>
        <v>0</v>
      </c>
      <c r="BF26" s="74">
        <f xml:space="preserve"> IF(N3-D26&gt;17,C26+2,C26+1)</f>
        <v>6</v>
      </c>
      <c r="BG26" s="74">
        <f t="shared" si="49"/>
        <v>1</v>
      </c>
      <c r="BH26" s="74">
        <f t="shared" si="50"/>
        <v>1</v>
      </c>
      <c r="BI26" s="180">
        <f t="shared" si="51"/>
        <v>1</v>
      </c>
    </row>
    <row r="27" spans="2:61" x14ac:dyDescent="0.25">
      <c r="B27" s="29">
        <v>18</v>
      </c>
      <c r="C27" s="29">
        <f>'DAY 1 INPUT'!C24</f>
        <v>4</v>
      </c>
      <c r="D27" s="30">
        <f>'DAY 1 INPUT'!D24</f>
        <v>18</v>
      </c>
      <c r="E27" s="2"/>
      <c r="F27" s="114">
        <f>'DAY 1 INPUT'!F24</f>
        <v>6</v>
      </c>
      <c r="G27" s="114">
        <f>'DAY 1 INPUT'!G24</f>
        <v>7</v>
      </c>
      <c r="H27" s="114">
        <f>'DAY 1 INPUT'!H24</f>
        <v>7</v>
      </c>
      <c r="I27" s="114">
        <f>'DAY 1 INPUT'!I24</f>
        <v>7</v>
      </c>
      <c r="J27" s="2"/>
      <c r="K27" s="31">
        <f t="shared" si="26"/>
        <v>6</v>
      </c>
      <c r="L27" s="31">
        <f t="shared" si="27"/>
        <v>6</v>
      </c>
      <c r="M27" s="31">
        <f t="shared" si="28"/>
        <v>6</v>
      </c>
      <c r="N27" s="31">
        <f t="shared" si="29"/>
        <v>6</v>
      </c>
      <c r="O27" s="9"/>
      <c r="P27" s="33">
        <f>IF(K3=D27,1,0)</f>
        <v>0</v>
      </c>
      <c r="Q27" s="33">
        <f>IF(K3&gt;D27,1,0)</f>
        <v>1</v>
      </c>
      <c r="R27" s="33">
        <f>IF(K3&gt;D27+17,1,0)</f>
        <v>1</v>
      </c>
      <c r="S27" s="143">
        <f>IF(K3&gt;D27+35,1,0)</f>
        <v>0</v>
      </c>
      <c r="T27" s="33">
        <f t="shared" si="30"/>
        <v>6</v>
      </c>
      <c r="U27" s="181">
        <f t="shared" si="31"/>
        <v>4</v>
      </c>
      <c r="V27" s="33">
        <f>IF(L3=D27,1,0)</f>
        <v>1</v>
      </c>
      <c r="W27" s="33">
        <f>IF(L3&gt;D27,1,0)</f>
        <v>0</v>
      </c>
      <c r="X27" s="33">
        <f>IF(L3&gt;D27+17,1,0)</f>
        <v>0</v>
      </c>
      <c r="Y27" s="33">
        <f t="shared" si="32"/>
        <v>5</v>
      </c>
      <c r="Z27" s="181">
        <f t="shared" si="33"/>
        <v>6</v>
      </c>
      <c r="AA27" s="33">
        <f>IF(M3=D27,1,0)</f>
        <v>0</v>
      </c>
      <c r="AB27" s="33">
        <f>IF(M3&gt;D27,1,0)</f>
        <v>1</v>
      </c>
      <c r="AC27" s="33">
        <f>IF(M3&gt;D27+17,1,0)</f>
        <v>0</v>
      </c>
      <c r="AD27" s="33">
        <f t="shared" si="34"/>
        <v>5</v>
      </c>
      <c r="AE27" s="181">
        <f t="shared" si="35"/>
        <v>6</v>
      </c>
      <c r="AF27" s="33">
        <f>IF(N3=D27,1,0)</f>
        <v>0</v>
      </c>
      <c r="AG27" s="33">
        <f>IF(N3&gt;D27,1,0)</f>
        <v>1</v>
      </c>
      <c r="AH27" s="33">
        <f>IF(N3&gt;D27+17,1,0)</f>
        <v>0</v>
      </c>
      <c r="AI27" s="143">
        <f>IF(N3&gt;D27+35,1,0)</f>
        <v>0</v>
      </c>
      <c r="AJ27" s="33">
        <f t="shared" si="36"/>
        <v>5</v>
      </c>
      <c r="AK27" s="181">
        <f t="shared" si="37"/>
        <v>6</v>
      </c>
      <c r="AL27" s="2"/>
      <c r="AM27" s="2"/>
      <c r="AN27" s="31">
        <f xml:space="preserve"> IF( K3-D27&lt;0,-1,0)</f>
        <v>0</v>
      </c>
      <c r="AO27" s="31">
        <f xml:space="preserve"> IF(K3-D27&gt;17,C27+2,C27+1)</f>
        <v>6</v>
      </c>
      <c r="AP27" s="31">
        <f t="shared" si="38"/>
        <v>2</v>
      </c>
      <c r="AQ27" s="143">
        <f t="shared" si="39"/>
        <v>0</v>
      </c>
      <c r="AR27" s="143">
        <f t="shared" si="40"/>
        <v>2</v>
      </c>
      <c r="AS27" s="31">
        <f t="shared" si="41"/>
        <v>2</v>
      </c>
      <c r="AT27" s="47">
        <f t="shared" si="42"/>
        <v>2</v>
      </c>
      <c r="AU27" s="31">
        <f xml:space="preserve"> IF( L3-I27&lt;0,-1,0)</f>
        <v>0</v>
      </c>
      <c r="AV27" s="31">
        <f xml:space="preserve"> IF(L3-D27&gt;17,C27+2,C27+1)</f>
        <v>5</v>
      </c>
      <c r="AW27" s="31">
        <f t="shared" si="43"/>
        <v>0</v>
      </c>
      <c r="AX27" s="6">
        <f t="shared" si="44"/>
        <v>0</v>
      </c>
      <c r="AY27" s="47">
        <f t="shared" si="45"/>
        <v>0</v>
      </c>
      <c r="AZ27" s="31">
        <f xml:space="preserve"> IF( M3-D27&lt;0,-1,0)</f>
        <v>0</v>
      </c>
      <c r="BA27" s="31">
        <f xml:space="preserve"> IF(M3-D27&gt;17,C27+2,C27+1)</f>
        <v>5</v>
      </c>
      <c r="BB27" s="31">
        <f t="shared" si="46"/>
        <v>0</v>
      </c>
      <c r="BC27" s="31">
        <f t="shared" si="47"/>
        <v>0</v>
      </c>
      <c r="BD27" s="47">
        <f t="shared" si="48"/>
        <v>0</v>
      </c>
      <c r="BE27" s="31">
        <f xml:space="preserve"> IF( N3-D27&lt;0,-1,0)</f>
        <v>0</v>
      </c>
      <c r="BF27" s="31">
        <f xml:space="preserve"> IF(N3-D27&gt;17,C27+2,C27+1)</f>
        <v>5</v>
      </c>
      <c r="BG27" s="31">
        <f t="shared" si="49"/>
        <v>0</v>
      </c>
      <c r="BH27" s="31">
        <f t="shared" si="50"/>
        <v>0</v>
      </c>
      <c r="BI27" s="47">
        <f t="shared" si="51"/>
        <v>0</v>
      </c>
    </row>
    <row r="28" spans="2:61" x14ac:dyDescent="0.25">
      <c r="B28" s="4" t="s">
        <v>2</v>
      </c>
      <c r="C28" s="4">
        <f>SUM(C19:C27)</f>
        <v>35</v>
      </c>
      <c r="D28" s="4"/>
      <c r="E28" s="2"/>
      <c r="F28" s="6">
        <f>SUM(F19:F27)</f>
        <v>68</v>
      </c>
      <c r="G28" s="6">
        <f>SUM(G19:G27)</f>
        <v>51</v>
      </c>
      <c r="H28" s="6">
        <f>SUM(H19:H27)</f>
        <v>54</v>
      </c>
      <c r="I28" s="6">
        <f>SUM(I19:I27)</f>
        <v>59</v>
      </c>
      <c r="J28" s="2"/>
      <c r="K28" s="6">
        <f>SUM(K19:K27)</f>
        <v>53</v>
      </c>
      <c r="L28" s="6">
        <f>SUM(L19:L27)</f>
        <v>49</v>
      </c>
      <c r="M28" s="6">
        <f>SUM(M19:M27)</f>
        <v>50</v>
      </c>
      <c r="N28" s="6">
        <f>SUM(N19:N27)</f>
        <v>50</v>
      </c>
      <c r="O28" s="9"/>
      <c r="P28" s="3" t="s">
        <v>8</v>
      </c>
      <c r="Q28" s="3"/>
      <c r="R28" s="3"/>
      <c r="S28" s="3"/>
      <c r="T28" s="3" t="s">
        <v>8</v>
      </c>
      <c r="U28" s="15">
        <f>SUM(U19:U27)</f>
        <v>49</v>
      </c>
      <c r="V28" s="3" t="s">
        <v>8</v>
      </c>
      <c r="W28" s="3"/>
      <c r="X28" s="3"/>
      <c r="Y28" s="3" t="s">
        <v>8</v>
      </c>
      <c r="Z28" s="15">
        <f>SUM(Z19:Z27)</f>
        <v>42</v>
      </c>
      <c r="AA28" s="3" t="s">
        <v>8</v>
      </c>
      <c r="AB28" s="3"/>
      <c r="AC28" s="3"/>
      <c r="AD28" s="3" t="s">
        <v>8</v>
      </c>
      <c r="AE28" s="15">
        <f>SUM(AE19:AE27)</f>
        <v>44</v>
      </c>
      <c r="AF28" s="3" t="s">
        <v>8</v>
      </c>
      <c r="AG28" s="3"/>
      <c r="AH28" s="3"/>
      <c r="AI28" s="3"/>
      <c r="AJ28" s="3" t="s">
        <v>8</v>
      </c>
      <c r="AK28" s="15">
        <f>SUM(AK19:AK27)</f>
        <v>44</v>
      </c>
      <c r="AL28" s="2"/>
      <c r="AM28" s="2"/>
      <c r="AN28" s="1"/>
      <c r="AO28" s="6" t="s">
        <v>8</v>
      </c>
      <c r="AP28" s="1" t="s">
        <v>8</v>
      </c>
      <c r="AQ28" s="1"/>
      <c r="AR28" s="1"/>
      <c r="AS28" s="6">
        <f>SUM(AS19:AS27)</f>
        <v>8</v>
      </c>
      <c r="AT28" s="49">
        <f>SUM(AT19:AT27)</f>
        <v>8</v>
      </c>
      <c r="AU28" s="1"/>
      <c r="AV28" s="6" t="s">
        <v>8</v>
      </c>
      <c r="AW28" s="1" t="s">
        <v>8</v>
      </c>
      <c r="AX28" s="6">
        <f>SUM(AX19:AX27)</f>
        <v>11</v>
      </c>
      <c r="AY28" s="49">
        <f>SUM(AY19:AY27)</f>
        <v>11</v>
      </c>
      <c r="AZ28" s="6"/>
      <c r="BA28" s="6" t="s">
        <v>8</v>
      </c>
      <c r="BB28" s="6" t="s">
        <v>8</v>
      </c>
      <c r="BC28" s="6">
        <f>SUM(BC19:BC27)</f>
        <v>9</v>
      </c>
      <c r="BD28" s="49">
        <f>SUM(BD19:BD27)</f>
        <v>9</v>
      </c>
      <c r="BE28" s="1"/>
      <c r="BF28" s="6" t="s">
        <v>8</v>
      </c>
      <c r="BG28" s="1" t="s">
        <v>8</v>
      </c>
      <c r="BH28" s="6">
        <f>SUM(BH19:BH27)</f>
        <v>13</v>
      </c>
      <c r="BI28" s="49">
        <f>SUM(BI19:BI27)</f>
        <v>13</v>
      </c>
    </row>
    <row r="29" spans="2:61" x14ac:dyDescent="0.25">
      <c r="B29" s="29" t="s">
        <v>1</v>
      </c>
      <c r="C29" s="29">
        <f>C18</f>
        <v>36</v>
      </c>
      <c r="D29" s="29"/>
      <c r="E29" s="2"/>
      <c r="F29" s="31">
        <f>F18</f>
        <v>66</v>
      </c>
      <c r="G29" s="31">
        <f>G18</f>
        <v>53</v>
      </c>
      <c r="H29" s="31">
        <f>H18</f>
        <v>55</v>
      </c>
      <c r="I29" s="31">
        <f>I18</f>
        <v>58</v>
      </c>
      <c r="J29" s="2"/>
      <c r="K29" s="31">
        <f>K18</f>
        <v>52</v>
      </c>
      <c r="L29" s="31">
        <f>L18</f>
        <v>49</v>
      </c>
      <c r="M29" s="31">
        <f>M18</f>
        <v>49</v>
      </c>
      <c r="N29" s="31">
        <f>N18</f>
        <v>51</v>
      </c>
      <c r="O29" s="9"/>
      <c r="P29" s="33" t="s">
        <v>8</v>
      </c>
      <c r="Q29" s="33"/>
      <c r="R29" s="33"/>
      <c r="S29" s="33"/>
      <c r="T29" s="33" t="s">
        <v>8</v>
      </c>
      <c r="U29" s="181">
        <f>U18</f>
        <v>47</v>
      </c>
      <c r="V29" s="33" t="s">
        <v>8</v>
      </c>
      <c r="W29" s="33"/>
      <c r="X29" s="33"/>
      <c r="Y29" s="33" t="s">
        <v>8</v>
      </c>
      <c r="Z29" s="181">
        <f>Z18</f>
        <v>44</v>
      </c>
      <c r="AA29" s="33" t="s">
        <v>8</v>
      </c>
      <c r="AB29" s="33"/>
      <c r="AC29" s="33"/>
      <c r="AD29" s="33" t="s">
        <v>8</v>
      </c>
      <c r="AE29" s="181">
        <f>AE18</f>
        <v>45</v>
      </c>
      <c r="AF29" s="33" t="s">
        <v>8</v>
      </c>
      <c r="AG29" s="33"/>
      <c r="AH29" s="33"/>
      <c r="AI29" s="33"/>
      <c r="AJ29" s="33" t="s">
        <v>8</v>
      </c>
      <c r="AK29" s="181">
        <f>AK18</f>
        <v>42</v>
      </c>
      <c r="AL29" s="2"/>
      <c r="AM29" s="2"/>
      <c r="AN29" s="33"/>
      <c r="AO29" s="32"/>
      <c r="AP29" s="32"/>
      <c r="AQ29" s="32"/>
      <c r="AR29" s="32"/>
      <c r="AS29" s="31">
        <f>AS18</f>
        <v>10</v>
      </c>
      <c r="AT29" s="50">
        <f>AT18</f>
        <v>10</v>
      </c>
      <c r="AU29" s="33"/>
      <c r="AV29" s="32"/>
      <c r="AW29" s="32"/>
      <c r="AX29" s="31">
        <f>AX18</f>
        <v>12</v>
      </c>
      <c r="AY29" s="50">
        <f>AY18</f>
        <v>12</v>
      </c>
      <c r="AZ29" s="31"/>
      <c r="BA29" s="31"/>
      <c r="BB29" s="31"/>
      <c r="BC29" s="31">
        <f>BC18</f>
        <v>13</v>
      </c>
      <c r="BD29" s="50">
        <f>BD18</f>
        <v>13</v>
      </c>
      <c r="BE29" s="33"/>
      <c r="BF29" s="32"/>
      <c r="BG29" s="32"/>
      <c r="BH29" s="31">
        <f>BH18</f>
        <v>13</v>
      </c>
      <c r="BI29" s="50">
        <f>BI18</f>
        <v>13</v>
      </c>
    </row>
    <row r="30" spans="2:61" x14ac:dyDescent="0.25">
      <c r="B30" s="4" t="s">
        <v>3</v>
      </c>
      <c r="C30" s="4">
        <f>SUM(C28+C29)</f>
        <v>71</v>
      </c>
      <c r="D30" s="4"/>
      <c r="E30" s="13"/>
      <c r="F30" s="6">
        <f>SUM(F28+F29)</f>
        <v>134</v>
      </c>
      <c r="G30" s="6">
        <f>SUM(G28+G29)</f>
        <v>104</v>
      </c>
      <c r="H30" s="6">
        <f>SUM(H28+H29)</f>
        <v>109</v>
      </c>
      <c r="I30" s="6">
        <f>SUM(I28+I29)</f>
        <v>117</v>
      </c>
      <c r="J30" s="13"/>
      <c r="K30" s="6">
        <f>SUM(K28+K29)</f>
        <v>105</v>
      </c>
      <c r="L30" s="6">
        <f>SUM(L28+L29)</f>
        <v>98</v>
      </c>
      <c r="M30" s="6">
        <f>SUM(M28+M29)</f>
        <v>99</v>
      </c>
      <c r="N30" s="6">
        <f>SUM(N28+N29)</f>
        <v>101</v>
      </c>
      <c r="O30" s="21"/>
      <c r="P30" s="3" t="s">
        <v>8</v>
      </c>
      <c r="Q30" s="3"/>
      <c r="R30" s="3"/>
      <c r="S30" s="3"/>
      <c r="T30" s="3" t="s">
        <v>8</v>
      </c>
      <c r="U30" s="15">
        <f>U28+U29</f>
        <v>96</v>
      </c>
      <c r="V30" s="3" t="s">
        <v>8</v>
      </c>
      <c r="W30" s="3"/>
      <c r="X30" s="3"/>
      <c r="Y30" s="3" t="s">
        <v>8</v>
      </c>
      <c r="Z30" s="15">
        <f>Z28+Z29</f>
        <v>86</v>
      </c>
      <c r="AA30" s="3" t="s">
        <v>8</v>
      </c>
      <c r="AB30" s="3"/>
      <c r="AC30" s="3"/>
      <c r="AD30" s="3" t="s">
        <v>8</v>
      </c>
      <c r="AE30" s="15">
        <f>AE28+AE29</f>
        <v>89</v>
      </c>
      <c r="AF30" s="3" t="s">
        <v>8</v>
      </c>
      <c r="AG30" s="3"/>
      <c r="AH30" s="3"/>
      <c r="AI30" s="3"/>
      <c r="AJ30" s="3" t="s">
        <v>8</v>
      </c>
      <c r="AK30" s="15">
        <f>AK28+AK29</f>
        <v>86</v>
      </c>
      <c r="AL30" s="2"/>
      <c r="AM30" s="2"/>
      <c r="AN30" s="3"/>
      <c r="AO30" s="1"/>
      <c r="AP30" s="1"/>
      <c r="AQ30" s="1"/>
      <c r="AR30" s="1"/>
      <c r="AS30" s="6">
        <f>SUM(AS28+AS29)</f>
        <v>18</v>
      </c>
      <c r="AT30" s="49">
        <f>SUM(AT28+AT29)</f>
        <v>18</v>
      </c>
      <c r="AU30" s="3"/>
      <c r="AV30" s="1"/>
      <c r="AW30" s="1"/>
      <c r="AX30" s="6">
        <f>SUM(AX28+AX29)</f>
        <v>23</v>
      </c>
      <c r="AY30" s="49">
        <f>SUM(AY28+AY29)</f>
        <v>23</v>
      </c>
      <c r="AZ30" s="6"/>
      <c r="BA30" s="6"/>
      <c r="BB30" s="6"/>
      <c r="BC30" s="6">
        <f>SUM(BC28+BC29)</f>
        <v>22</v>
      </c>
      <c r="BD30" s="49">
        <f>SUM(BD28+BD29)</f>
        <v>22</v>
      </c>
      <c r="BE30" s="3"/>
      <c r="BF30" s="1"/>
      <c r="BG30" s="1"/>
      <c r="BH30" s="6">
        <f>SUM(BH28+BH29)</f>
        <v>26</v>
      </c>
      <c r="BI30" s="49">
        <f>SUM(BI28+BI29)</f>
        <v>26</v>
      </c>
    </row>
    <row r="31" spans="2:61" x14ac:dyDescent="0.25">
      <c r="J31" s="26"/>
      <c r="K31" s="26"/>
      <c r="L31" s="26"/>
      <c r="M31" s="26"/>
      <c r="N31" s="26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2"/>
      <c r="AM31" s="2"/>
      <c r="BI31" s="46" t="s">
        <v>8</v>
      </c>
    </row>
    <row r="32" spans="2:61" x14ac:dyDescent="0.25">
      <c r="B32" t="s">
        <v>8</v>
      </c>
      <c r="AN32" s="43" t="s">
        <v>8</v>
      </c>
      <c r="AO32" s="43"/>
      <c r="AP32" s="43"/>
      <c r="AQ32" s="43"/>
      <c r="AR32" s="43"/>
      <c r="AS32" s="43"/>
      <c r="AT32" s="45"/>
    </row>
    <row r="33" spans="2:61" x14ac:dyDescent="0.25">
      <c r="C33" s="26"/>
      <c r="E33" s="43"/>
      <c r="F33" s="43"/>
      <c r="G33" s="43"/>
      <c r="H33" s="45"/>
      <c r="I33" s="43"/>
      <c r="J33" s="43"/>
      <c r="K33" s="34" t="str">
        <f>'DAY 1 INPUT'!J4</f>
        <v>Derm</v>
      </c>
      <c r="L33" s="34" t="str">
        <f>'DAY 1 INPUT'!K4</f>
        <v>Tom</v>
      </c>
      <c r="M33" s="94" t="str">
        <f>'DAY 1 INPUT'!L4</f>
        <v>Neil</v>
      </c>
      <c r="N33" s="94" t="str">
        <f>'DAY 1 INPUT'!M4</f>
        <v>Stew</v>
      </c>
      <c r="O33" s="7"/>
      <c r="P33" s="43" t="s">
        <v>13</v>
      </c>
      <c r="AO33" s="44"/>
      <c r="AP33" s="26" t="s">
        <v>11</v>
      </c>
      <c r="AQ33" s="26"/>
      <c r="AR33" s="26"/>
      <c r="AS33" s="26"/>
      <c r="AT33" s="26"/>
      <c r="AU33" s="26"/>
      <c r="AV33" s="26"/>
      <c r="AW33" s="26"/>
      <c r="AX33" s="26"/>
      <c r="AZ33" s="34" t="str">
        <f>K33</f>
        <v>Derm</v>
      </c>
      <c r="BA33" s="34" t="str">
        <f>L33</f>
        <v>Tom</v>
      </c>
      <c r="BB33" s="94" t="str">
        <f>M33</f>
        <v>Neil</v>
      </c>
      <c r="BC33" s="94" t="str">
        <f>N33</f>
        <v>Stew</v>
      </c>
    </row>
    <row r="34" spans="2:61" x14ac:dyDescent="0.25">
      <c r="C34" s="26"/>
      <c r="E34" s="43"/>
      <c r="F34" s="43"/>
      <c r="G34" s="43"/>
      <c r="H34" s="45"/>
      <c r="I34" s="43"/>
      <c r="J34" s="43"/>
      <c r="K34" s="136">
        <f>'DAY 1 INPUT'!J5</f>
        <v>18</v>
      </c>
      <c r="L34" s="136">
        <f>'DAY 1 INPUT'!K5</f>
        <v>34</v>
      </c>
      <c r="M34" s="136">
        <f>'DAY 1 INPUT'!L5</f>
        <v>18</v>
      </c>
      <c r="N34" s="136">
        <f>'DAY 1 INPUT'!M5</f>
        <v>19</v>
      </c>
      <c r="O34" s="7"/>
      <c r="P34" s="43" t="s">
        <v>14</v>
      </c>
      <c r="AN34" s="44" t="s">
        <v>8</v>
      </c>
      <c r="AO34" s="44"/>
      <c r="AP34" s="26" t="s">
        <v>12</v>
      </c>
      <c r="AQ34" s="26"/>
      <c r="AR34" s="26"/>
      <c r="AS34" s="26"/>
      <c r="AT34" s="26"/>
      <c r="AU34" s="26"/>
      <c r="AV34" s="26"/>
      <c r="AW34" s="26"/>
      <c r="AX34" s="26"/>
      <c r="AY34" s="43"/>
      <c r="AZ34" s="137">
        <f>(K61-C38)</f>
        <v>25</v>
      </c>
      <c r="BA34" s="137">
        <f>L61-C38</f>
        <v>34</v>
      </c>
      <c r="BB34" s="137">
        <f>(M61-C38)</f>
        <v>29</v>
      </c>
      <c r="BC34" s="137">
        <f>(N61-C38)</f>
        <v>35</v>
      </c>
      <c r="BE34" t="s">
        <v>8</v>
      </c>
      <c r="BF34" s="16"/>
    </row>
    <row r="35" spans="2:61" x14ac:dyDescent="0.25">
      <c r="B35" t="s">
        <v>8</v>
      </c>
      <c r="L35" s="11" t="s">
        <v>8</v>
      </c>
      <c r="M35" s="11"/>
      <c r="AN35" t="s">
        <v>8</v>
      </c>
      <c r="AZ35">
        <f>AZ34-K34</f>
        <v>7</v>
      </c>
      <c r="BA35">
        <f>BA34-L34</f>
        <v>0</v>
      </c>
      <c r="BB35">
        <f>BB34-M34</f>
        <v>11</v>
      </c>
      <c r="BC35">
        <f>BC34-N34</f>
        <v>16</v>
      </c>
    </row>
    <row r="36" spans="2:61" x14ac:dyDescent="0.25">
      <c r="B36" t="s">
        <v>8</v>
      </c>
      <c r="AN36" s="24" t="s">
        <v>10</v>
      </c>
      <c r="AO36" s="26"/>
      <c r="AS36" s="44"/>
      <c r="AU36" s="44"/>
      <c r="AV36" s="44"/>
      <c r="AW36" s="44"/>
      <c r="AX36" s="44"/>
      <c r="AY36" s="44"/>
      <c r="AZ36" s="22"/>
      <c r="BA36" s="22"/>
      <c r="BB36" s="22"/>
      <c r="BC36" s="22"/>
      <c r="BE36" s="22"/>
      <c r="BF36" s="22"/>
      <c r="BG36" s="22"/>
      <c r="BH36" s="22"/>
    </row>
    <row r="37" spans="2:61" x14ac:dyDescent="0.25">
      <c r="B37" s="27" t="s">
        <v>4</v>
      </c>
      <c r="C37" s="28" t="s">
        <v>7</v>
      </c>
      <c r="D37" s="52"/>
      <c r="E37" s="10"/>
      <c r="F37" s="535" t="s">
        <v>6</v>
      </c>
      <c r="G37" s="536"/>
      <c r="H37" s="536"/>
      <c r="I37" s="536"/>
      <c r="J37" s="10"/>
      <c r="K37" s="17" t="s">
        <v>29</v>
      </c>
      <c r="L37" s="17"/>
      <c r="M37" s="17"/>
      <c r="N37" s="17"/>
      <c r="O37" s="18"/>
      <c r="P37" s="10"/>
      <c r="Q37" s="18"/>
      <c r="R37" s="18"/>
      <c r="S37" s="18"/>
      <c r="T37" s="10"/>
      <c r="U37" s="10"/>
      <c r="V37" s="10"/>
      <c r="W37" s="18" t="s">
        <v>25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2"/>
      <c r="AN37" s="514" t="s">
        <v>24</v>
      </c>
      <c r="AO37" s="514"/>
      <c r="AP37" s="514"/>
      <c r="AQ37" s="514"/>
      <c r="AR37" s="514"/>
      <c r="AS37" s="514"/>
      <c r="AT37" s="514"/>
      <c r="AU37" s="514"/>
      <c r="AV37" s="514"/>
      <c r="AW37" s="514"/>
      <c r="AX37" s="514"/>
    </row>
    <row r="38" spans="2:61" x14ac:dyDescent="0.25">
      <c r="B38" s="53">
        <f>'DAY 1 INPUT'!B4</f>
        <v>71</v>
      </c>
      <c r="C38" s="54">
        <f>'DAY 1 INPUT'!C4</f>
        <v>69</v>
      </c>
      <c r="D38" s="55" t="s">
        <v>8</v>
      </c>
      <c r="E38" s="2"/>
      <c r="F38" s="65" t="s">
        <v>9</v>
      </c>
      <c r="G38" s="13"/>
      <c r="H38" s="13"/>
      <c r="I38" s="13"/>
      <c r="J38" s="2"/>
      <c r="K38" s="9" t="s">
        <v>30</v>
      </c>
      <c r="L38" s="20"/>
      <c r="M38" s="20"/>
      <c r="N38" s="20"/>
      <c r="O38" s="9"/>
      <c r="Q38" s="19"/>
      <c r="R38" s="19"/>
      <c r="S38" s="19"/>
      <c r="U38" s="19" t="s">
        <v>26</v>
      </c>
      <c r="V38" s="2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57"/>
      <c r="AL38" t="s">
        <v>8</v>
      </c>
      <c r="AO38" t="s">
        <v>8</v>
      </c>
    </row>
    <row r="39" spans="2:61" x14ac:dyDescent="0.25">
      <c r="B39" s="8" t="s">
        <v>0</v>
      </c>
      <c r="C39" s="8" t="s">
        <v>4</v>
      </c>
      <c r="D39" s="61" t="s">
        <v>28</v>
      </c>
      <c r="E39" s="2"/>
      <c r="F39" s="34" t="str">
        <f>K33</f>
        <v>Derm</v>
      </c>
      <c r="G39" s="34" t="str">
        <f>L33</f>
        <v>Tom</v>
      </c>
      <c r="H39" s="94" t="str">
        <f>M33</f>
        <v>Neil</v>
      </c>
      <c r="I39" s="94" t="str">
        <f>N33</f>
        <v>Stew</v>
      </c>
      <c r="J39" s="2"/>
      <c r="K39" s="34" t="str">
        <f>K33</f>
        <v>Derm</v>
      </c>
      <c r="L39" s="34" t="str">
        <f>L33</f>
        <v>Tom</v>
      </c>
      <c r="M39" s="94" t="str">
        <f>M33</f>
        <v>Neil</v>
      </c>
      <c r="N39" s="94" t="str">
        <f>N33</f>
        <v>Stew</v>
      </c>
      <c r="O39" s="9"/>
      <c r="P39" s="58" t="str">
        <f>K33</f>
        <v>Derm</v>
      </c>
      <c r="Q39" s="59"/>
      <c r="R39" s="59"/>
      <c r="S39" s="59"/>
      <c r="T39" s="59" t="s">
        <v>8</v>
      </c>
      <c r="U39" s="60" t="s">
        <v>8</v>
      </c>
      <c r="V39" s="3" t="str">
        <f>L33</f>
        <v>Tom</v>
      </c>
      <c r="W39" s="59"/>
      <c r="X39" s="59"/>
      <c r="Y39" s="59"/>
      <c r="Z39" s="60"/>
      <c r="AA39" s="58" t="str">
        <f>M33</f>
        <v>Neil</v>
      </c>
      <c r="AB39" s="59"/>
      <c r="AC39" s="59"/>
      <c r="AD39" s="59"/>
      <c r="AE39" s="60"/>
      <c r="AF39" s="58" t="str">
        <f>N33</f>
        <v>Stew</v>
      </c>
      <c r="AG39" s="59"/>
      <c r="AH39" s="59" t="s">
        <v>8</v>
      </c>
      <c r="AI39" s="59"/>
      <c r="AJ39" s="59"/>
      <c r="AK39" s="60"/>
      <c r="AL39" t="s">
        <v>8</v>
      </c>
      <c r="AN39" s="41" t="str">
        <f>K33</f>
        <v>Derm</v>
      </c>
      <c r="AO39" s="36"/>
      <c r="AP39" s="36"/>
      <c r="AQ39" s="36"/>
      <c r="AR39" s="36"/>
      <c r="AS39" s="37"/>
      <c r="AU39" s="41" t="str">
        <f>L33</f>
        <v>Tom</v>
      </c>
      <c r="AV39" s="36"/>
      <c r="AW39" s="36"/>
      <c r="AX39" s="37"/>
      <c r="AY39" s="2"/>
      <c r="AZ39" s="97" t="str">
        <f>M33</f>
        <v>Neil</v>
      </c>
      <c r="BA39" s="95"/>
      <c r="BB39" s="95"/>
      <c r="BC39" s="96"/>
      <c r="BD39" s="51"/>
      <c r="BE39" s="97" t="str">
        <f>N33</f>
        <v>Stew</v>
      </c>
      <c r="BF39" s="95"/>
      <c r="BG39" s="95"/>
      <c r="BH39" s="96"/>
    </row>
    <row r="40" spans="2:61" x14ac:dyDescent="0.25">
      <c r="B40" s="29">
        <v>1</v>
      </c>
      <c r="C40" s="29">
        <f>'DAY 1 INPUT'!C6</f>
        <v>5</v>
      </c>
      <c r="D40" s="30">
        <f>'DAY 1 INPUT'!D6</f>
        <v>11</v>
      </c>
      <c r="E40" s="2"/>
      <c r="F40" s="114">
        <f>'DAY 1 INPUT'!J6</f>
        <v>5</v>
      </c>
      <c r="G40" s="114">
        <f>'DAY 1 INPUT'!K6</f>
        <v>9</v>
      </c>
      <c r="H40" s="114">
        <f>'DAY 1 INPUT'!L6</f>
        <v>8</v>
      </c>
      <c r="I40" s="114">
        <f>'DAY 1 INPUT'!M6</f>
        <v>7</v>
      </c>
      <c r="J40" s="2"/>
      <c r="K40" s="31">
        <f t="shared" ref="K40:K48" si="52">IF(F40-C40 &gt;2,C40+2,F40)</f>
        <v>5</v>
      </c>
      <c r="L40" s="31">
        <f t="shared" ref="L40:L48" si="53">IF(G40-C40 &gt;2,C40+2,G40)</f>
        <v>7</v>
      </c>
      <c r="M40" s="31">
        <f t="shared" ref="M40:M48" si="54">IF(H40-C40 &gt;2,C40+2,H40)</f>
        <v>7</v>
      </c>
      <c r="N40" s="31">
        <f t="shared" ref="N40:N48" si="55">IF(I40-C40 &gt;2,C40+2,I40)</f>
        <v>7</v>
      </c>
      <c r="O40" s="9"/>
      <c r="P40" s="33">
        <f>IF(K34=D40,1,0)</f>
        <v>0</v>
      </c>
      <c r="Q40" s="33">
        <f>IF(K34&gt;D40,1,0)</f>
        <v>1</v>
      </c>
      <c r="R40" s="33">
        <f>IF(K34&gt;D40+17,1,0)</f>
        <v>0</v>
      </c>
      <c r="S40" s="33"/>
      <c r="T40" s="33">
        <f t="shared" ref="T40:T48" si="56">SUM(P40:R40)+C40</f>
        <v>6</v>
      </c>
      <c r="U40" s="181">
        <f t="shared" ref="U40:U48" si="57">(F40-T40)+C40</f>
        <v>4</v>
      </c>
      <c r="V40" s="33">
        <f>IF(L34=D40,1,0)</f>
        <v>0</v>
      </c>
      <c r="W40" s="33">
        <f>IF(L34&gt;D40,1,0)</f>
        <v>1</v>
      </c>
      <c r="X40" s="33">
        <f>IF(L34&gt;D40+17,1,0)</f>
        <v>1</v>
      </c>
      <c r="Y40" s="33">
        <f t="shared" ref="Y40:Y48" si="58">SUM(V40:X40)+C40</f>
        <v>7</v>
      </c>
      <c r="Z40" s="181">
        <f t="shared" ref="Z40:Z48" si="59">(G40-Y40)+C40</f>
        <v>7</v>
      </c>
      <c r="AA40" s="33">
        <f>IF(M34=D40,1,0)</f>
        <v>0</v>
      </c>
      <c r="AB40" s="33">
        <f>IF(M34&gt;D40,1,0)</f>
        <v>1</v>
      </c>
      <c r="AC40" s="33">
        <f>IF(M34&gt;D40+17,1,0)</f>
        <v>0</v>
      </c>
      <c r="AD40" s="33">
        <f t="shared" ref="AD40:AD48" si="60">SUM(AA40:AC40)+C40</f>
        <v>6</v>
      </c>
      <c r="AE40" s="181">
        <f t="shared" ref="AE40:AE48" si="61">(H40-AD40)+C40</f>
        <v>7</v>
      </c>
      <c r="AF40" s="33">
        <f>IF(N34=D40,1,0)</f>
        <v>0</v>
      </c>
      <c r="AG40" s="33">
        <f>IF(N34&gt;D40,1,0)</f>
        <v>1</v>
      </c>
      <c r="AH40" s="33">
        <f>IF(N34&gt;D40+17,1,0)</f>
        <v>0</v>
      </c>
      <c r="AI40" s="33"/>
      <c r="AJ40" s="33">
        <f t="shared" ref="AJ40:AJ48" si="62">SUM(AF40:AH40)+C40</f>
        <v>6</v>
      </c>
      <c r="AK40" s="181">
        <f t="shared" ref="AK40:AK48" si="63">(I40-AJ40)+C40</f>
        <v>6</v>
      </c>
      <c r="AL40" s="2"/>
      <c r="AM40" s="2"/>
      <c r="AN40" s="31">
        <f xml:space="preserve"> IF( K34-D40&lt;0,-1,0)</f>
        <v>0</v>
      </c>
      <c r="AO40" s="31">
        <f xml:space="preserve"> IF(K34-D40&gt;17,C40+2,C40+1)</f>
        <v>6</v>
      </c>
      <c r="AP40" s="31">
        <f t="shared" ref="AP40:AP48" si="64">(AO40+2)-F40</f>
        <v>3</v>
      </c>
      <c r="AQ40" s="31"/>
      <c r="AR40" s="31"/>
      <c r="AS40" s="31">
        <f t="shared" ref="AS40:AS48" si="65">IF(AP40&lt;0,0,AP40+AN40)</f>
        <v>3</v>
      </c>
      <c r="AT40" s="47">
        <f t="shared" ref="AT40:AT48" si="66">IF(AS40&lt;0,0,AS40)</f>
        <v>3</v>
      </c>
      <c r="AU40" s="31">
        <f xml:space="preserve"> IF( L34-D40&lt;0,-1,0)</f>
        <v>0</v>
      </c>
      <c r="AV40" s="31">
        <f xml:space="preserve"> IF(L34-D40&gt;17,C40+2,C40+1)</f>
        <v>7</v>
      </c>
      <c r="AW40" s="31">
        <f t="shared" ref="AW40:AW48" si="67">(AV40+2)-G40</f>
        <v>0</v>
      </c>
      <c r="AX40" s="31">
        <f t="shared" ref="AX40:AX48" si="68" xml:space="preserve"> IF(AW40&lt;0, 0, AW40+AU40)</f>
        <v>0</v>
      </c>
      <c r="AY40" s="47">
        <f t="shared" ref="AY40:AY48" si="69">IF(AX40&lt;0,0,AX40)</f>
        <v>0</v>
      </c>
      <c r="AZ40" s="31">
        <f xml:space="preserve"> IF( M34-D40&lt;0,-1,0)</f>
        <v>0</v>
      </c>
      <c r="BA40" s="31">
        <f xml:space="preserve"> IF(M34-D40&gt;17,C40+2,C40+1)</f>
        <v>6</v>
      </c>
      <c r="BB40" s="31">
        <f t="shared" ref="BB40:BB48" si="70">(BA40+2)-H40</f>
        <v>0</v>
      </c>
      <c r="BC40" s="31">
        <f t="shared" ref="BC40:BC48" si="71">IF(BB40&lt;0,0,BB40+AZ40)</f>
        <v>0</v>
      </c>
      <c r="BD40" s="47">
        <f t="shared" ref="BD40:BD48" si="72">IF(BC40&lt;0,0,BC40)</f>
        <v>0</v>
      </c>
      <c r="BE40" s="31">
        <f xml:space="preserve"> IF( N34-D40&lt;0,-1,0)</f>
        <v>0</v>
      </c>
      <c r="BF40" s="31">
        <f xml:space="preserve"> IF(N34-D40&gt;17,C40+2,C40+1)</f>
        <v>6</v>
      </c>
      <c r="BG40" s="31">
        <f t="shared" ref="BG40:BG48" si="73">(BF40+2)-I40</f>
        <v>1</v>
      </c>
      <c r="BH40" s="31">
        <f t="shared" ref="BH40:BH48" si="74" xml:space="preserve"> IF(BG40&lt;0, 0, BG40+BE40)</f>
        <v>1</v>
      </c>
      <c r="BI40" s="47">
        <f t="shared" ref="BI40:BI48" si="75">IF(BH40&lt;0,0,BH40)</f>
        <v>1</v>
      </c>
    </row>
    <row r="41" spans="2:61" x14ac:dyDescent="0.25">
      <c r="B41" s="4">
        <v>2</v>
      </c>
      <c r="C41" s="138">
        <f>'DAY 1 INPUT'!C7</f>
        <v>4</v>
      </c>
      <c r="D41" s="139">
        <f>'DAY 1 INPUT'!D7</f>
        <v>1</v>
      </c>
      <c r="E41" s="2"/>
      <c r="F41" s="140">
        <f>'DAY 1 INPUT'!J7</f>
        <v>7</v>
      </c>
      <c r="G41" s="140">
        <f>'DAY 1 INPUT'!K7</f>
        <v>8</v>
      </c>
      <c r="H41" s="140">
        <f>'DAY 1 INPUT'!L7</f>
        <v>10</v>
      </c>
      <c r="I41" s="140">
        <f>'DAY 1 INPUT'!M7</f>
        <v>6</v>
      </c>
      <c r="J41" s="2"/>
      <c r="K41" s="6">
        <f t="shared" si="52"/>
        <v>6</v>
      </c>
      <c r="L41" s="6">
        <f t="shared" si="53"/>
        <v>6</v>
      </c>
      <c r="M41" s="6">
        <f t="shared" si="54"/>
        <v>6</v>
      </c>
      <c r="N41" s="6">
        <f t="shared" si="55"/>
        <v>6</v>
      </c>
      <c r="O41" s="9"/>
      <c r="P41" s="3">
        <f>IF(K34=D41,1,0)</f>
        <v>0</v>
      </c>
      <c r="Q41" s="3">
        <f>IF(K34&gt;D41,1,0)</f>
        <v>1</v>
      </c>
      <c r="R41" s="3">
        <f>IF(K34&gt;D41+17,1,0)</f>
        <v>0</v>
      </c>
      <c r="S41" s="3"/>
      <c r="T41" s="3">
        <f t="shared" si="56"/>
        <v>5</v>
      </c>
      <c r="U41" s="15">
        <f t="shared" si="57"/>
        <v>6</v>
      </c>
      <c r="V41" s="3">
        <f>IF(L34=D41,1,0)</f>
        <v>0</v>
      </c>
      <c r="W41" s="3">
        <f>IF(L34&gt;D41,1,0)</f>
        <v>1</v>
      </c>
      <c r="X41" s="3">
        <f>IF(L34&gt;D41+17,1,0)</f>
        <v>1</v>
      </c>
      <c r="Y41" s="3">
        <f t="shared" si="58"/>
        <v>6</v>
      </c>
      <c r="Z41" s="15">
        <f t="shared" si="59"/>
        <v>6</v>
      </c>
      <c r="AA41" s="3">
        <f>IF(M34=D41,1,0)</f>
        <v>0</v>
      </c>
      <c r="AB41" s="3">
        <f>IF(M34&gt;D41,1,0)</f>
        <v>1</v>
      </c>
      <c r="AC41" s="3">
        <f>IF(M34&gt;D41+17,1,0)</f>
        <v>0</v>
      </c>
      <c r="AD41" s="3">
        <f t="shared" si="60"/>
        <v>5</v>
      </c>
      <c r="AE41" s="15">
        <f t="shared" si="61"/>
        <v>9</v>
      </c>
      <c r="AF41" s="3">
        <f>IF(N34=D41,1,0)</f>
        <v>0</v>
      </c>
      <c r="AG41" s="3">
        <f>IF(N34&gt;D41,1,0)</f>
        <v>1</v>
      </c>
      <c r="AH41" s="3">
        <f>IF(N34&gt;D41+17,1,0)</f>
        <v>1</v>
      </c>
      <c r="AI41" s="3"/>
      <c r="AJ41" s="3">
        <f t="shared" si="62"/>
        <v>6</v>
      </c>
      <c r="AK41" s="15">
        <f t="shared" si="63"/>
        <v>4</v>
      </c>
      <c r="AL41" s="25" t="s">
        <v>8</v>
      </c>
      <c r="AM41" s="25"/>
      <c r="AN41" s="6">
        <f xml:space="preserve"> IF( K34-D41&lt;0,-1,0)</f>
        <v>0</v>
      </c>
      <c r="AO41" s="6">
        <f xml:space="preserve"> IF(K34-D41&gt;17,C41+2,C41+1)</f>
        <v>5</v>
      </c>
      <c r="AP41" s="6">
        <f t="shared" si="64"/>
        <v>0</v>
      </c>
      <c r="AQ41" s="6"/>
      <c r="AR41" s="6"/>
      <c r="AS41" s="74">
        <f t="shared" si="65"/>
        <v>0</v>
      </c>
      <c r="AT41" s="47">
        <f t="shared" si="66"/>
        <v>0</v>
      </c>
      <c r="AU41" s="6">
        <f xml:space="preserve"> IF( L34-D41&lt;0,-1,0)</f>
        <v>0</v>
      </c>
      <c r="AV41" s="6">
        <f xml:space="preserve"> IF(L34-D41&gt;17,C41+2,C41+1)</f>
        <v>6</v>
      </c>
      <c r="AW41" s="6">
        <f t="shared" si="67"/>
        <v>0</v>
      </c>
      <c r="AX41" s="6">
        <f t="shared" si="68"/>
        <v>0</v>
      </c>
      <c r="AY41" s="47">
        <f t="shared" si="69"/>
        <v>0</v>
      </c>
      <c r="AZ41" s="6">
        <f xml:space="preserve"> IF( M34-D41&lt;0,-1,0)</f>
        <v>0</v>
      </c>
      <c r="BA41" s="6">
        <f xml:space="preserve"> IF(M34-D41&gt;17,C41+2,C41+1)</f>
        <v>5</v>
      </c>
      <c r="BB41" s="6">
        <f t="shared" si="70"/>
        <v>-3</v>
      </c>
      <c r="BC41" s="6">
        <f t="shared" si="71"/>
        <v>0</v>
      </c>
      <c r="BD41" s="47">
        <f t="shared" si="72"/>
        <v>0</v>
      </c>
      <c r="BE41" s="6">
        <f xml:space="preserve"> IF( N34-D41&lt;0,-1,0)</f>
        <v>0</v>
      </c>
      <c r="BF41" s="6">
        <f xml:space="preserve"> IF(N34-D41&gt;17,C41+2,C41+1)</f>
        <v>6</v>
      </c>
      <c r="BG41" s="6">
        <f t="shared" si="73"/>
        <v>2</v>
      </c>
      <c r="BH41" s="6">
        <f t="shared" si="74"/>
        <v>2</v>
      </c>
      <c r="BI41" s="47">
        <f t="shared" si="75"/>
        <v>2</v>
      </c>
    </row>
    <row r="42" spans="2:61" x14ac:dyDescent="0.25">
      <c r="B42" s="29">
        <v>3</v>
      </c>
      <c r="C42" s="29">
        <f>'DAY 1 INPUT'!C8</f>
        <v>4</v>
      </c>
      <c r="D42" s="30">
        <f>'DAY 1 INPUT'!D8</f>
        <v>7</v>
      </c>
      <c r="E42" s="2"/>
      <c r="F42" s="114">
        <f>'DAY 1 INPUT'!J8</f>
        <v>5</v>
      </c>
      <c r="G42" s="114">
        <f>'DAY 1 INPUT'!K8</f>
        <v>7</v>
      </c>
      <c r="H42" s="114">
        <f>'DAY 1 INPUT'!L8</f>
        <v>5</v>
      </c>
      <c r="I42" s="114">
        <f>'DAY 1 INPUT'!M8</f>
        <v>7</v>
      </c>
      <c r="J42" s="2"/>
      <c r="K42" s="31">
        <f t="shared" si="52"/>
        <v>5</v>
      </c>
      <c r="L42" s="31">
        <f t="shared" si="53"/>
        <v>6</v>
      </c>
      <c r="M42" s="31">
        <f t="shared" si="54"/>
        <v>5</v>
      </c>
      <c r="N42" s="31">
        <f t="shared" si="55"/>
        <v>6</v>
      </c>
      <c r="O42" s="9"/>
      <c r="P42" s="33">
        <f>IF(K34=D42,1,0)</f>
        <v>0</v>
      </c>
      <c r="Q42" s="33">
        <f>IF(K34&gt;D42,1,0)</f>
        <v>1</v>
      </c>
      <c r="R42" s="33">
        <f>IF(K34&gt;D42+17,1,0)</f>
        <v>0</v>
      </c>
      <c r="S42" s="33"/>
      <c r="T42" s="33">
        <f t="shared" si="56"/>
        <v>5</v>
      </c>
      <c r="U42" s="181">
        <f t="shared" si="57"/>
        <v>4</v>
      </c>
      <c r="V42" s="33">
        <f>IF(L34=D42,1,0)</f>
        <v>0</v>
      </c>
      <c r="W42" s="33">
        <f>IF(L34&gt;D42,1,0)</f>
        <v>1</v>
      </c>
      <c r="X42" s="33">
        <f>IF(L34&gt;D42+17,1,0)</f>
        <v>1</v>
      </c>
      <c r="Y42" s="33">
        <f t="shared" si="58"/>
        <v>6</v>
      </c>
      <c r="Z42" s="181">
        <f t="shared" si="59"/>
        <v>5</v>
      </c>
      <c r="AA42" s="33">
        <f>IF(M34=D42,1,0)</f>
        <v>0</v>
      </c>
      <c r="AB42" s="33">
        <f>IF(M34&gt;D42,1,0)</f>
        <v>1</v>
      </c>
      <c r="AC42" s="33">
        <f>IF(M34&gt;D42+17,1,0)</f>
        <v>0</v>
      </c>
      <c r="AD42" s="33">
        <f t="shared" si="60"/>
        <v>5</v>
      </c>
      <c r="AE42" s="181">
        <f t="shared" si="61"/>
        <v>4</v>
      </c>
      <c r="AF42" s="33">
        <f>IF(N34=D42,1,0)</f>
        <v>0</v>
      </c>
      <c r="AG42" s="33">
        <f>IF(N34&gt;D42,1,0)</f>
        <v>1</v>
      </c>
      <c r="AH42" s="33">
        <f>IF(N34&gt;D42+17,1,0)</f>
        <v>0</v>
      </c>
      <c r="AI42" s="33"/>
      <c r="AJ42" s="33">
        <f t="shared" si="62"/>
        <v>5</v>
      </c>
      <c r="AK42" s="181">
        <f t="shared" si="63"/>
        <v>6</v>
      </c>
      <c r="AL42" s="2"/>
      <c r="AM42" s="2"/>
      <c r="AN42" s="31">
        <f xml:space="preserve"> IF( K34-D42&lt;0,-1,0)</f>
        <v>0</v>
      </c>
      <c r="AO42" s="31">
        <f xml:space="preserve"> IF(K34-D42&gt;17,C42+2,C42+1)</f>
        <v>5</v>
      </c>
      <c r="AP42" s="31">
        <f t="shared" si="64"/>
        <v>2</v>
      </c>
      <c r="AQ42" s="31"/>
      <c r="AR42" s="31"/>
      <c r="AS42" s="31">
        <f t="shared" si="65"/>
        <v>2</v>
      </c>
      <c r="AT42" s="47">
        <f t="shared" si="66"/>
        <v>2</v>
      </c>
      <c r="AU42" s="31">
        <f xml:space="preserve"> IF( L34-D42&lt;0,-1,0)</f>
        <v>0</v>
      </c>
      <c r="AV42" s="31">
        <f xml:space="preserve"> IF(L34-D42&gt;17,C42+2,C42+1)</f>
        <v>6</v>
      </c>
      <c r="AW42" s="31">
        <f t="shared" si="67"/>
        <v>1</v>
      </c>
      <c r="AX42" s="31">
        <f t="shared" si="68"/>
        <v>1</v>
      </c>
      <c r="AY42" s="47">
        <f t="shared" si="69"/>
        <v>1</v>
      </c>
      <c r="AZ42" s="31">
        <f xml:space="preserve"> IF( M34-D42&lt;0,-1,0)</f>
        <v>0</v>
      </c>
      <c r="BA42" s="31">
        <f xml:space="preserve"> IF(M34-D42&gt;17,C42+2,C42+1)</f>
        <v>5</v>
      </c>
      <c r="BB42" s="31">
        <f t="shared" si="70"/>
        <v>2</v>
      </c>
      <c r="BC42" s="31">
        <f t="shared" si="71"/>
        <v>2</v>
      </c>
      <c r="BD42" s="47">
        <f t="shared" si="72"/>
        <v>2</v>
      </c>
      <c r="BE42" s="31">
        <f xml:space="preserve"> IF( N34-D42&lt;0,-1,0)</f>
        <v>0</v>
      </c>
      <c r="BF42" s="31">
        <f xml:space="preserve"> IF(N34-D42&gt;17,C42+2,C42+1)</f>
        <v>5</v>
      </c>
      <c r="BG42" s="31">
        <f t="shared" si="73"/>
        <v>0</v>
      </c>
      <c r="BH42" s="31">
        <f t="shared" si="74"/>
        <v>0</v>
      </c>
      <c r="BI42" s="47">
        <f t="shared" si="75"/>
        <v>0</v>
      </c>
    </row>
    <row r="43" spans="2:61" x14ac:dyDescent="0.25">
      <c r="B43" s="4">
        <v>4</v>
      </c>
      <c r="C43" s="138">
        <f>'DAY 1 INPUT'!C9</f>
        <v>3</v>
      </c>
      <c r="D43" s="139">
        <f>'DAY 1 INPUT'!D9</f>
        <v>15</v>
      </c>
      <c r="E43" s="2"/>
      <c r="F43" s="140">
        <f>'DAY 1 INPUT'!J9</f>
        <v>4</v>
      </c>
      <c r="G43" s="140">
        <f>'DAY 1 INPUT'!K9</f>
        <v>4</v>
      </c>
      <c r="H43" s="140">
        <f>'DAY 1 INPUT'!L9</f>
        <v>3</v>
      </c>
      <c r="I43" s="140">
        <f>'DAY 1 INPUT'!M9</f>
        <v>5</v>
      </c>
      <c r="J43" s="2"/>
      <c r="K43" s="6">
        <f t="shared" si="52"/>
        <v>4</v>
      </c>
      <c r="L43" s="6">
        <f t="shared" si="53"/>
        <v>4</v>
      </c>
      <c r="M43" s="6">
        <f t="shared" si="54"/>
        <v>3</v>
      </c>
      <c r="N43" s="6">
        <f t="shared" si="55"/>
        <v>5</v>
      </c>
      <c r="O43" s="9"/>
      <c r="P43" s="3">
        <f>IF(K34=D43,1,0)</f>
        <v>0</v>
      </c>
      <c r="Q43" s="3">
        <f>IF(K34&gt;D43,1,0)</f>
        <v>1</v>
      </c>
      <c r="R43" s="3">
        <f>IF(K34&gt;D43+17,1,0)</f>
        <v>0</v>
      </c>
      <c r="S43" s="3"/>
      <c r="T43" s="3">
        <f t="shared" si="56"/>
        <v>4</v>
      </c>
      <c r="U43" s="15">
        <f t="shared" si="57"/>
        <v>3</v>
      </c>
      <c r="V43" s="3">
        <f>IF(L34=D43,1,0)</f>
        <v>0</v>
      </c>
      <c r="W43" s="3">
        <f>IF(L34&gt;D43,1,0)</f>
        <v>1</v>
      </c>
      <c r="X43" s="3">
        <f>IF(L34&gt;D43+17,1,0)</f>
        <v>1</v>
      </c>
      <c r="Y43" s="3">
        <f t="shared" si="58"/>
        <v>5</v>
      </c>
      <c r="Z43" s="15">
        <f t="shared" si="59"/>
        <v>2</v>
      </c>
      <c r="AA43" s="3">
        <f>IF(M34=D43,1,0)</f>
        <v>0</v>
      </c>
      <c r="AB43" s="3">
        <f>IF(M34&gt;D43,1,0)</f>
        <v>1</v>
      </c>
      <c r="AC43" s="3">
        <f>IF(M34&gt;D43+17,1,0)</f>
        <v>0</v>
      </c>
      <c r="AD43" s="3">
        <f t="shared" si="60"/>
        <v>4</v>
      </c>
      <c r="AE43" s="15">
        <f t="shared" si="61"/>
        <v>2</v>
      </c>
      <c r="AF43" s="3">
        <f>IF(N34=D43,1,0)</f>
        <v>0</v>
      </c>
      <c r="AG43" s="3">
        <f>IF(N34&gt;D43,1,0)</f>
        <v>1</v>
      </c>
      <c r="AH43" s="3">
        <f>IF(N34&gt;D43+17,1,0)</f>
        <v>0</v>
      </c>
      <c r="AI43" s="3"/>
      <c r="AJ43" s="3">
        <f t="shared" si="62"/>
        <v>4</v>
      </c>
      <c r="AK43" s="15">
        <f t="shared" si="63"/>
        <v>4</v>
      </c>
      <c r="AL43" s="2"/>
      <c r="AM43" s="2"/>
      <c r="AN43" s="6">
        <f xml:space="preserve"> IF( K34-D43&lt;0,-1,0)</f>
        <v>0</v>
      </c>
      <c r="AO43" s="6">
        <f xml:space="preserve"> IF(K34-D43&gt;17,C43+2,C43+1)</f>
        <v>4</v>
      </c>
      <c r="AP43" s="6">
        <f t="shared" si="64"/>
        <v>2</v>
      </c>
      <c r="AQ43" s="6"/>
      <c r="AR43" s="6"/>
      <c r="AS43" s="74">
        <f t="shared" si="65"/>
        <v>2</v>
      </c>
      <c r="AT43" s="47">
        <f t="shared" si="66"/>
        <v>2</v>
      </c>
      <c r="AU43" s="6">
        <f xml:space="preserve"> IF( L34-D43&lt;0,-1,0)</f>
        <v>0</v>
      </c>
      <c r="AV43" s="6">
        <f xml:space="preserve"> IF(L34-D43&gt;17,C43+2,C43+1)</f>
        <v>5</v>
      </c>
      <c r="AW43" s="6">
        <f t="shared" si="67"/>
        <v>3</v>
      </c>
      <c r="AX43" s="6">
        <f t="shared" si="68"/>
        <v>3</v>
      </c>
      <c r="AY43" s="47">
        <f t="shared" si="69"/>
        <v>3</v>
      </c>
      <c r="AZ43" s="6">
        <f xml:space="preserve"> IF( M34-D43&lt;0,-1,0)</f>
        <v>0</v>
      </c>
      <c r="BA43" s="6">
        <f xml:space="preserve"> IF(M34-D43&gt;17,C43+2,C43+1)</f>
        <v>4</v>
      </c>
      <c r="BB43" s="6">
        <f t="shared" si="70"/>
        <v>3</v>
      </c>
      <c r="BC43" s="6">
        <f t="shared" si="71"/>
        <v>3</v>
      </c>
      <c r="BD43" s="47">
        <f t="shared" si="72"/>
        <v>3</v>
      </c>
      <c r="BE43" s="6">
        <f xml:space="preserve"> IF( N34-D43&lt;0,-1,0)</f>
        <v>0</v>
      </c>
      <c r="BF43" s="6">
        <f xml:space="preserve"> IF(N34-D43&gt;17,C43+2,C43+1)</f>
        <v>4</v>
      </c>
      <c r="BG43" s="6">
        <f t="shared" si="73"/>
        <v>1</v>
      </c>
      <c r="BH43" s="6">
        <f t="shared" si="74"/>
        <v>1</v>
      </c>
      <c r="BI43" s="47">
        <f t="shared" si="75"/>
        <v>1</v>
      </c>
    </row>
    <row r="44" spans="2:61" x14ac:dyDescent="0.25">
      <c r="B44" s="29">
        <v>5</v>
      </c>
      <c r="C44" s="29">
        <f>'DAY 1 INPUT'!C10</f>
        <v>4</v>
      </c>
      <c r="D44" s="30">
        <f>'DAY 1 INPUT'!D10</f>
        <v>3</v>
      </c>
      <c r="E44" s="2"/>
      <c r="F44" s="114">
        <f>'DAY 1 INPUT'!J10</f>
        <v>9</v>
      </c>
      <c r="G44" s="114">
        <f>'DAY 1 INPUT'!K10</f>
        <v>7</v>
      </c>
      <c r="H44" s="114">
        <f>'DAY 1 INPUT'!L10</f>
        <v>7</v>
      </c>
      <c r="I44" s="114">
        <f>'DAY 1 INPUT'!M10</f>
        <v>5</v>
      </c>
      <c r="J44" s="2"/>
      <c r="K44" s="31">
        <f t="shared" si="52"/>
        <v>6</v>
      </c>
      <c r="L44" s="31">
        <f t="shared" si="53"/>
        <v>6</v>
      </c>
      <c r="M44" s="31">
        <f t="shared" si="54"/>
        <v>6</v>
      </c>
      <c r="N44" s="31">
        <f t="shared" si="55"/>
        <v>5</v>
      </c>
      <c r="O44" s="9"/>
      <c r="P44" s="33">
        <f>IF(K34=D44,1,0)</f>
        <v>0</v>
      </c>
      <c r="Q44" s="33">
        <f>IF(K34&gt;D44,1,0)</f>
        <v>1</v>
      </c>
      <c r="R44" s="33">
        <f>IF(K34&gt;D44+17,1,0)</f>
        <v>0</v>
      </c>
      <c r="S44" s="33"/>
      <c r="T44" s="33">
        <f t="shared" si="56"/>
        <v>5</v>
      </c>
      <c r="U44" s="181">
        <f t="shared" si="57"/>
        <v>8</v>
      </c>
      <c r="V44" s="33">
        <f>IF(L34=D44,1,0)</f>
        <v>0</v>
      </c>
      <c r="W44" s="33">
        <f>IF(L34&gt;D44,1,0)</f>
        <v>1</v>
      </c>
      <c r="X44" s="33">
        <f>IF(L34&gt;D44+17,1,0)</f>
        <v>1</v>
      </c>
      <c r="Y44" s="33">
        <f t="shared" si="58"/>
        <v>6</v>
      </c>
      <c r="Z44" s="181">
        <f t="shared" si="59"/>
        <v>5</v>
      </c>
      <c r="AA44" s="33">
        <f>IF(M34=D44,1,0)</f>
        <v>0</v>
      </c>
      <c r="AB44" s="33">
        <f>IF(M34&gt;D44,1,0)</f>
        <v>1</v>
      </c>
      <c r="AC44" s="33">
        <f>IF(M34&gt;D44+17,1,0)</f>
        <v>0</v>
      </c>
      <c r="AD44" s="33">
        <f t="shared" si="60"/>
        <v>5</v>
      </c>
      <c r="AE44" s="181">
        <f t="shared" si="61"/>
        <v>6</v>
      </c>
      <c r="AF44" s="33">
        <f>IF(N34=D44,1,0)</f>
        <v>0</v>
      </c>
      <c r="AG44" s="33">
        <f>IF(N34&gt;D44,1,0)</f>
        <v>1</v>
      </c>
      <c r="AH44" s="33">
        <f>IF(N34&gt;D44+17,1,0)</f>
        <v>0</v>
      </c>
      <c r="AI44" s="33"/>
      <c r="AJ44" s="33">
        <f t="shared" si="62"/>
        <v>5</v>
      </c>
      <c r="AK44" s="181">
        <f t="shared" si="63"/>
        <v>4</v>
      </c>
      <c r="AL44" s="2"/>
      <c r="AM44" s="2"/>
      <c r="AN44" s="31">
        <f xml:space="preserve"> IF( K34-D44&lt;0,-1,0)</f>
        <v>0</v>
      </c>
      <c r="AO44" s="31">
        <f xml:space="preserve"> IF(K34-D44&gt;17,C44+2,C44+1)</f>
        <v>5</v>
      </c>
      <c r="AP44" s="31">
        <f t="shared" si="64"/>
        <v>-2</v>
      </c>
      <c r="AQ44" s="31"/>
      <c r="AR44" s="31"/>
      <c r="AS44" s="31">
        <f t="shared" si="65"/>
        <v>0</v>
      </c>
      <c r="AT44" s="47">
        <f t="shared" si="66"/>
        <v>0</v>
      </c>
      <c r="AU44" s="31">
        <f xml:space="preserve"> IF( L34-D44&lt;0,-1,0)</f>
        <v>0</v>
      </c>
      <c r="AV44" s="31">
        <f xml:space="preserve"> IF(L34-D44&gt;17,C44+2,C44+1)</f>
        <v>6</v>
      </c>
      <c r="AW44" s="31">
        <f t="shared" si="67"/>
        <v>1</v>
      </c>
      <c r="AX44" s="31">
        <f t="shared" si="68"/>
        <v>1</v>
      </c>
      <c r="AY44" s="47">
        <f t="shared" si="69"/>
        <v>1</v>
      </c>
      <c r="AZ44" s="31">
        <f xml:space="preserve"> IF( M34-D44&lt;0,-1,0)</f>
        <v>0</v>
      </c>
      <c r="BA44" s="31">
        <f xml:space="preserve"> IF(M34-D44&gt;17,C44+2,C44+1)</f>
        <v>5</v>
      </c>
      <c r="BB44" s="31">
        <f t="shared" si="70"/>
        <v>0</v>
      </c>
      <c r="BC44" s="31">
        <f t="shared" si="71"/>
        <v>0</v>
      </c>
      <c r="BD44" s="47">
        <f t="shared" si="72"/>
        <v>0</v>
      </c>
      <c r="BE44" s="31">
        <f xml:space="preserve"> IF( N34-D44&lt;0,-1,0)</f>
        <v>0</v>
      </c>
      <c r="BF44" s="31">
        <f xml:space="preserve"> IF(N34-D44&gt;17,C44+2,C44+1)</f>
        <v>5</v>
      </c>
      <c r="BG44" s="31">
        <f t="shared" si="73"/>
        <v>2</v>
      </c>
      <c r="BH44" s="31">
        <f t="shared" si="74"/>
        <v>2</v>
      </c>
      <c r="BI44" s="47">
        <f t="shared" si="75"/>
        <v>2</v>
      </c>
    </row>
    <row r="45" spans="2:61" x14ac:dyDescent="0.25">
      <c r="B45" s="4">
        <v>6</v>
      </c>
      <c r="C45" s="138">
        <f>'DAY 1 INPUT'!C11</f>
        <v>4</v>
      </c>
      <c r="D45" s="139">
        <f>'DAY 1 INPUT'!D11</f>
        <v>13</v>
      </c>
      <c r="E45" s="2"/>
      <c r="F45" s="140">
        <f>'DAY 1 INPUT'!J11</f>
        <v>8</v>
      </c>
      <c r="G45" s="140">
        <f>'DAY 1 INPUT'!K11</f>
        <v>6</v>
      </c>
      <c r="H45" s="140">
        <f>'DAY 1 INPUT'!L11</f>
        <v>7</v>
      </c>
      <c r="I45" s="140">
        <f>'DAY 1 INPUT'!M11</f>
        <v>6</v>
      </c>
      <c r="J45" s="2"/>
      <c r="K45" s="6">
        <f t="shared" si="52"/>
        <v>6</v>
      </c>
      <c r="L45" s="6">
        <f t="shared" si="53"/>
        <v>6</v>
      </c>
      <c r="M45" s="6">
        <f t="shared" si="54"/>
        <v>6</v>
      </c>
      <c r="N45" s="6">
        <f t="shared" si="55"/>
        <v>6</v>
      </c>
      <c r="O45" s="9"/>
      <c r="P45" s="3">
        <f>IF(K34=D45,1,0)</f>
        <v>0</v>
      </c>
      <c r="Q45" s="3">
        <f>IF(K34&gt;D45,1,0)</f>
        <v>1</v>
      </c>
      <c r="R45" s="3">
        <f>IF(K34&gt;D45+17,1,0)</f>
        <v>0</v>
      </c>
      <c r="S45" s="3"/>
      <c r="T45" s="3">
        <f t="shared" si="56"/>
        <v>5</v>
      </c>
      <c r="U45" s="15">
        <f t="shared" si="57"/>
        <v>7</v>
      </c>
      <c r="V45" s="3">
        <f>IF(L34=D45,1,0)</f>
        <v>0</v>
      </c>
      <c r="W45" s="3">
        <f>IF(L34&gt;D45,1,0)</f>
        <v>1</v>
      </c>
      <c r="X45" s="3">
        <f>IF(L34&gt;D45+17,1,0)</f>
        <v>1</v>
      </c>
      <c r="Y45" s="3">
        <f t="shared" si="58"/>
        <v>6</v>
      </c>
      <c r="Z45" s="15">
        <f t="shared" si="59"/>
        <v>4</v>
      </c>
      <c r="AA45" s="3">
        <f>IF(M34=D45,1,0)</f>
        <v>0</v>
      </c>
      <c r="AB45" s="3">
        <f>IF(M34&gt;D45,1,0)</f>
        <v>1</v>
      </c>
      <c r="AC45" s="3">
        <f>IF(M34&gt;D45+17,1,0)</f>
        <v>0</v>
      </c>
      <c r="AD45" s="3">
        <f t="shared" si="60"/>
        <v>5</v>
      </c>
      <c r="AE45" s="15">
        <f t="shared" si="61"/>
        <v>6</v>
      </c>
      <c r="AF45" s="3">
        <f>IF(N34=D45,1,0)</f>
        <v>0</v>
      </c>
      <c r="AG45" s="3">
        <f>IF(N34&gt;D45,1,0)</f>
        <v>1</v>
      </c>
      <c r="AH45" s="3">
        <f>IF(N34&gt;D45+17,1,0)</f>
        <v>0</v>
      </c>
      <c r="AI45" s="3"/>
      <c r="AJ45" s="3">
        <f t="shared" si="62"/>
        <v>5</v>
      </c>
      <c r="AK45" s="15">
        <f t="shared" si="63"/>
        <v>5</v>
      </c>
      <c r="AL45" s="2"/>
      <c r="AM45" s="2"/>
      <c r="AN45" s="6">
        <f xml:space="preserve"> IF( K34-D45&lt;0,-1,0)</f>
        <v>0</v>
      </c>
      <c r="AO45" s="6">
        <f xml:space="preserve"> IF(K34-D45&gt;17,C45+2,C45+1)</f>
        <v>5</v>
      </c>
      <c r="AP45" s="6">
        <f t="shared" si="64"/>
        <v>-1</v>
      </c>
      <c r="AQ45" s="6"/>
      <c r="AR45" s="6"/>
      <c r="AS45" s="74">
        <f t="shared" si="65"/>
        <v>0</v>
      </c>
      <c r="AT45" s="47">
        <f t="shared" si="66"/>
        <v>0</v>
      </c>
      <c r="AU45" s="6">
        <f xml:space="preserve"> IF( L34-D45&lt;0,-1,0)</f>
        <v>0</v>
      </c>
      <c r="AV45" s="6">
        <f xml:space="preserve"> IF(L34-D45&gt;17,C45+2,C45+1)</f>
        <v>6</v>
      </c>
      <c r="AW45" s="6">
        <f t="shared" si="67"/>
        <v>2</v>
      </c>
      <c r="AX45" s="6">
        <f t="shared" si="68"/>
        <v>2</v>
      </c>
      <c r="AY45" s="47">
        <f t="shared" si="69"/>
        <v>2</v>
      </c>
      <c r="AZ45" s="6">
        <f xml:space="preserve"> IF( M34-D45&lt;0,-1,0)</f>
        <v>0</v>
      </c>
      <c r="BA45" s="6">
        <f xml:space="preserve"> IF(M34-D45&gt;17,C45+2,C45+1)</f>
        <v>5</v>
      </c>
      <c r="BB45" s="6">
        <f t="shared" si="70"/>
        <v>0</v>
      </c>
      <c r="BC45" s="6">
        <f t="shared" si="71"/>
        <v>0</v>
      </c>
      <c r="BD45" s="47">
        <f t="shared" si="72"/>
        <v>0</v>
      </c>
      <c r="BE45" s="6">
        <f xml:space="preserve"> IF( N34-D45&lt;0,-1,0)</f>
        <v>0</v>
      </c>
      <c r="BF45" s="6">
        <f xml:space="preserve"> IF(N34-D45&gt;17,C45+2,C45+1)</f>
        <v>5</v>
      </c>
      <c r="BG45" s="6">
        <f t="shared" si="73"/>
        <v>1</v>
      </c>
      <c r="BH45" s="6">
        <f t="shared" si="74"/>
        <v>1</v>
      </c>
      <c r="BI45" s="47">
        <f t="shared" si="75"/>
        <v>1</v>
      </c>
    </row>
    <row r="46" spans="2:61" x14ac:dyDescent="0.25">
      <c r="B46" s="29">
        <v>7</v>
      </c>
      <c r="C46" s="29">
        <f>'DAY 1 INPUT'!C12</f>
        <v>3</v>
      </c>
      <c r="D46" s="30">
        <f>'DAY 1 INPUT'!D12</f>
        <v>17</v>
      </c>
      <c r="E46" s="2"/>
      <c r="F46" s="114">
        <f>'DAY 1 INPUT'!J12</f>
        <v>5</v>
      </c>
      <c r="G46" s="114">
        <f>'DAY 1 INPUT'!K12</f>
        <v>3</v>
      </c>
      <c r="H46" s="114">
        <f>'DAY 1 INPUT'!L12</f>
        <v>4</v>
      </c>
      <c r="I46" s="114">
        <f>'DAY 1 INPUT'!M12</f>
        <v>6</v>
      </c>
      <c r="J46" s="2"/>
      <c r="K46" s="31">
        <f t="shared" si="52"/>
        <v>5</v>
      </c>
      <c r="L46" s="31">
        <f t="shared" si="53"/>
        <v>3</v>
      </c>
      <c r="M46" s="31">
        <f t="shared" si="54"/>
        <v>4</v>
      </c>
      <c r="N46" s="31">
        <f t="shared" si="55"/>
        <v>5</v>
      </c>
      <c r="O46" s="9"/>
      <c r="P46" s="33">
        <f>IF(K34=D46,1,0)</f>
        <v>0</v>
      </c>
      <c r="Q46" s="33">
        <f>IF(K34&gt;D46,1,0)</f>
        <v>1</v>
      </c>
      <c r="R46" s="33">
        <f>IF(K34&gt;D46+17,1,0)</f>
        <v>0</v>
      </c>
      <c r="S46" s="33"/>
      <c r="T46" s="33">
        <f t="shared" si="56"/>
        <v>4</v>
      </c>
      <c r="U46" s="181">
        <f t="shared" si="57"/>
        <v>4</v>
      </c>
      <c r="V46" s="33">
        <f>IF(L34=D46,1,0)</f>
        <v>0</v>
      </c>
      <c r="W46" s="33">
        <f>IF(L34&gt;D46,1,0)</f>
        <v>1</v>
      </c>
      <c r="X46" s="33">
        <f>IF(L34&gt;D46+17,1,0)</f>
        <v>0</v>
      </c>
      <c r="Y46" s="33">
        <f t="shared" si="58"/>
        <v>4</v>
      </c>
      <c r="Z46" s="181">
        <f t="shared" si="59"/>
        <v>2</v>
      </c>
      <c r="AA46" s="33">
        <f>IF(M34=D46,1,0)</f>
        <v>0</v>
      </c>
      <c r="AB46" s="33">
        <f>IF(M34&gt;D46,1,0)</f>
        <v>1</v>
      </c>
      <c r="AC46" s="33">
        <f>IF(M34&gt;D46+17,1,0)</f>
        <v>0</v>
      </c>
      <c r="AD46" s="33">
        <f t="shared" si="60"/>
        <v>4</v>
      </c>
      <c r="AE46" s="181">
        <f t="shared" si="61"/>
        <v>3</v>
      </c>
      <c r="AF46" s="33">
        <f>IF(N34=D46,1,0)</f>
        <v>0</v>
      </c>
      <c r="AG46" s="33">
        <f>IF(N34&gt;D46,1,0)</f>
        <v>1</v>
      </c>
      <c r="AH46" s="33">
        <f>IF(N34&gt;D46+17,1,0)</f>
        <v>0</v>
      </c>
      <c r="AI46" s="33"/>
      <c r="AJ46" s="33">
        <f t="shared" si="62"/>
        <v>4</v>
      </c>
      <c r="AK46" s="181">
        <f t="shared" si="63"/>
        <v>5</v>
      </c>
      <c r="AL46" s="2"/>
      <c r="AM46" s="2"/>
      <c r="AN46" s="31">
        <f xml:space="preserve"> IF( K34-D46&lt;0,-1,0)</f>
        <v>0</v>
      </c>
      <c r="AO46" s="31">
        <f xml:space="preserve"> IF(K34-D46&gt;17,C46+2,C46+1)</f>
        <v>4</v>
      </c>
      <c r="AP46" s="31">
        <f t="shared" si="64"/>
        <v>1</v>
      </c>
      <c r="AQ46" s="31"/>
      <c r="AR46" s="31"/>
      <c r="AS46" s="31">
        <f t="shared" si="65"/>
        <v>1</v>
      </c>
      <c r="AT46" s="47">
        <f t="shared" si="66"/>
        <v>1</v>
      </c>
      <c r="AU46" s="31">
        <f xml:space="preserve"> IF( L34-D46&lt;0,-1,0)</f>
        <v>0</v>
      </c>
      <c r="AV46" s="31">
        <f xml:space="preserve"> IF(L34-D46&gt;17,C46+2,C46+1)</f>
        <v>4</v>
      </c>
      <c r="AW46" s="31">
        <f t="shared" si="67"/>
        <v>3</v>
      </c>
      <c r="AX46" s="31">
        <f t="shared" si="68"/>
        <v>3</v>
      </c>
      <c r="AY46" s="47">
        <f t="shared" si="69"/>
        <v>3</v>
      </c>
      <c r="AZ46" s="31">
        <f xml:space="preserve"> IF( M34-D46&lt;0,-1,0)</f>
        <v>0</v>
      </c>
      <c r="BA46" s="31">
        <f xml:space="preserve"> IF(M34-D46&gt;17,C46+2,C46+1)</f>
        <v>4</v>
      </c>
      <c r="BB46" s="31">
        <f t="shared" si="70"/>
        <v>2</v>
      </c>
      <c r="BC46" s="31">
        <f t="shared" si="71"/>
        <v>2</v>
      </c>
      <c r="BD46" s="47">
        <f t="shared" si="72"/>
        <v>2</v>
      </c>
      <c r="BE46" s="31">
        <f xml:space="preserve"> IF( N34-D46&lt;0,-1,0)</f>
        <v>0</v>
      </c>
      <c r="BF46" s="31">
        <f xml:space="preserve"> IF(N34-D46&gt;17,C46+2,C46+1)</f>
        <v>4</v>
      </c>
      <c r="BG46" s="31">
        <f t="shared" si="73"/>
        <v>0</v>
      </c>
      <c r="BH46" s="31">
        <f t="shared" si="74"/>
        <v>0</v>
      </c>
      <c r="BI46" s="47">
        <f t="shared" si="75"/>
        <v>0</v>
      </c>
    </row>
    <row r="47" spans="2:61" x14ac:dyDescent="0.25">
      <c r="B47" s="4">
        <v>8</v>
      </c>
      <c r="C47" s="138">
        <f>'DAY 1 INPUT'!C13</f>
        <v>5</v>
      </c>
      <c r="D47" s="139">
        <f>'DAY 1 INPUT'!D13</f>
        <v>5</v>
      </c>
      <c r="E47" s="2"/>
      <c r="F47" s="140">
        <f>'DAY 1 INPUT'!J13</f>
        <v>6</v>
      </c>
      <c r="G47" s="140">
        <f>'DAY 1 INPUT'!K13</f>
        <v>10</v>
      </c>
      <c r="H47" s="140">
        <f>'DAY 1 INPUT'!L13</f>
        <v>8</v>
      </c>
      <c r="I47" s="140">
        <f>'DAY 1 INPUT'!M13</f>
        <v>6</v>
      </c>
      <c r="J47" s="76"/>
      <c r="K47" s="6">
        <f t="shared" si="52"/>
        <v>6</v>
      </c>
      <c r="L47" s="6">
        <f t="shared" si="53"/>
        <v>7</v>
      </c>
      <c r="M47" s="6">
        <f t="shared" si="54"/>
        <v>7</v>
      </c>
      <c r="N47" s="6">
        <f t="shared" si="55"/>
        <v>6</v>
      </c>
      <c r="O47" s="9"/>
      <c r="P47" s="3">
        <f>IF(K34=D47,1,0)</f>
        <v>0</v>
      </c>
      <c r="Q47" s="3">
        <f>IF(K34&gt;D47,1,0)</f>
        <v>1</v>
      </c>
      <c r="R47" s="3">
        <f>IF(K34&gt;D47+17,1,0)</f>
        <v>0</v>
      </c>
      <c r="S47" s="3"/>
      <c r="T47" s="3">
        <f t="shared" si="56"/>
        <v>6</v>
      </c>
      <c r="U47" s="15">
        <f t="shared" si="57"/>
        <v>5</v>
      </c>
      <c r="V47" s="3">
        <f>IF(L34=D47,1,0)</f>
        <v>0</v>
      </c>
      <c r="W47" s="3">
        <f>IF(L34&gt;D47,1,0)</f>
        <v>1</v>
      </c>
      <c r="X47" s="3">
        <f>IF(L34&gt;D47+17,1,0)</f>
        <v>1</v>
      </c>
      <c r="Y47" s="3">
        <f t="shared" si="58"/>
        <v>7</v>
      </c>
      <c r="Z47" s="15">
        <f t="shared" si="59"/>
        <v>8</v>
      </c>
      <c r="AA47" s="3">
        <f>IF(M34=D47,1,0)</f>
        <v>0</v>
      </c>
      <c r="AB47" s="3">
        <f>IF(M34&gt;D47,1,0)</f>
        <v>1</v>
      </c>
      <c r="AC47" s="3">
        <f>IF(M34&gt;D47+17,1,0)</f>
        <v>0</v>
      </c>
      <c r="AD47" s="3">
        <f t="shared" si="60"/>
        <v>6</v>
      </c>
      <c r="AE47" s="15">
        <f t="shared" si="61"/>
        <v>7</v>
      </c>
      <c r="AF47" s="3">
        <f>IF(N34=D47,1,0)</f>
        <v>0</v>
      </c>
      <c r="AG47" s="3">
        <f>IF(N34&gt;D47,1,0)</f>
        <v>1</v>
      </c>
      <c r="AH47" s="3">
        <f>IF(N34&gt;D47+17,1,0)</f>
        <v>0</v>
      </c>
      <c r="AI47" s="3"/>
      <c r="AJ47" s="3">
        <f t="shared" si="62"/>
        <v>6</v>
      </c>
      <c r="AK47" s="15">
        <f t="shared" si="63"/>
        <v>5</v>
      </c>
      <c r="AL47" s="2"/>
      <c r="AM47" s="2"/>
      <c r="AN47" s="6">
        <f xml:space="preserve"> IF( K34-D47&lt;0,-1,0)</f>
        <v>0</v>
      </c>
      <c r="AO47" s="6">
        <f xml:space="preserve"> IF(K34-D47&gt;17,C47+2,C47+1)</f>
        <v>6</v>
      </c>
      <c r="AP47" s="6">
        <f t="shared" si="64"/>
        <v>2</v>
      </c>
      <c r="AQ47" s="6"/>
      <c r="AR47" s="6"/>
      <c r="AS47" s="74">
        <f t="shared" si="65"/>
        <v>2</v>
      </c>
      <c r="AT47" s="47">
        <f t="shared" si="66"/>
        <v>2</v>
      </c>
      <c r="AU47" s="6">
        <f xml:space="preserve"> IF( L34-D47&lt;0,-1,0)</f>
        <v>0</v>
      </c>
      <c r="AV47" s="6">
        <f xml:space="preserve"> IF(L34-D47&gt;17,C47+2,C47+1)</f>
        <v>7</v>
      </c>
      <c r="AW47" s="6">
        <f t="shared" si="67"/>
        <v>-1</v>
      </c>
      <c r="AX47" s="6">
        <f t="shared" si="68"/>
        <v>0</v>
      </c>
      <c r="AY47" s="47">
        <f t="shared" si="69"/>
        <v>0</v>
      </c>
      <c r="AZ47" s="6">
        <f xml:space="preserve"> IF( M34-D47&lt;0,-1,0)</f>
        <v>0</v>
      </c>
      <c r="BA47" s="6">
        <f xml:space="preserve"> IF(M34-D47&gt;17,C47+2,C47+1)</f>
        <v>6</v>
      </c>
      <c r="BB47" s="6">
        <f t="shared" si="70"/>
        <v>0</v>
      </c>
      <c r="BC47" s="6">
        <f t="shared" si="71"/>
        <v>0</v>
      </c>
      <c r="BD47" s="47">
        <f t="shared" si="72"/>
        <v>0</v>
      </c>
      <c r="BE47" s="6">
        <f xml:space="preserve"> IF( N34-D47&lt;0,-1,0)</f>
        <v>0</v>
      </c>
      <c r="BF47" s="6">
        <f xml:space="preserve"> IF(N34-D47&gt;17,C47+2,C47+1)</f>
        <v>6</v>
      </c>
      <c r="BG47" s="6">
        <f t="shared" si="73"/>
        <v>2</v>
      </c>
      <c r="BH47" s="6">
        <f t="shared" si="74"/>
        <v>2</v>
      </c>
      <c r="BI47" s="47">
        <f t="shared" si="75"/>
        <v>2</v>
      </c>
    </row>
    <row r="48" spans="2:61" x14ac:dyDescent="0.25">
      <c r="B48" s="29">
        <v>9</v>
      </c>
      <c r="C48" s="29">
        <f>'DAY 1 INPUT'!C14</f>
        <v>4</v>
      </c>
      <c r="D48" s="30">
        <f>'DAY 1 INPUT'!D14</f>
        <v>9</v>
      </c>
      <c r="E48" s="2"/>
      <c r="F48" s="114">
        <f>'DAY 1 INPUT'!J14</f>
        <v>9</v>
      </c>
      <c r="G48" s="114">
        <f>'DAY 1 INPUT'!K14</f>
        <v>9</v>
      </c>
      <c r="H48" s="114">
        <f>'DAY 1 INPUT'!L14</f>
        <v>5</v>
      </c>
      <c r="I48" s="114">
        <f>'DAY 1 INPUT'!M14</f>
        <v>7</v>
      </c>
      <c r="J48" s="2"/>
      <c r="K48" s="31">
        <f t="shared" si="52"/>
        <v>6</v>
      </c>
      <c r="L48" s="31">
        <f t="shared" si="53"/>
        <v>6</v>
      </c>
      <c r="M48" s="31">
        <f t="shared" si="54"/>
        <v>5</v>
      </c>
      <c r="N48" s="31">
        <f t="shared" si="55"/>
        <v>6</v>
      </c>
      <c r="O48" s="9"/>
      <c r="P48" s="33">
        <f>IF(K34=D48,1,0)</f>
        <v>0</v>
      </c>
      <c r="Q48" s="33">
        <f>IF(K34&gt;D48,1,0)</f>
        <v>1</v>
      </c>
      <c r="R48" s="33">
        <f>IF(K34&gt;D48+17,1,0)</f>
        <v>0</v>
      </c>
      <c r="S48" s="33"/>
      <c r="T48" s="33">
        <f t="shared" si="56"/>
        <v>5</v>
      </c>
      <c r="U48" s="181">
        <f t="shared" si="57"/>
        <v>8</v>
      </c>
      <c r="V48" s="33">
        <f>IF(L34=D48,1,0)</f>
        <v>0</v>
      </c>
      <c r="W48" s="33">
        <f>IF(L34&gt;D48,1,0)</f>
        <v>1</v>
      </c>
      <c r="X48" s="33">
        <f>IF(L34&gt;D48+17,1,0)</f>
        <v>1</v>
      </c>
      <c r="Y48" s="33">
        <f t="shared" si="58"/>
        <v>6</v>
      </c>
      <c r="Z48" s="181">
        <f t="shared" si="59"/>
        <v>7</v>
      </c>
      <c r="AA48" s="33">
        <f>IF(M34=D48,1,0)</f>
        <v>0</v>
      </c>
      <c r="AB48" s="33">
        <f>IF(M34&gt;D48,1,0)</f>
        <v>1</v>
      </c>
      <c r="AC48" s="33">
        <f>IF(M34&gt;D48+17,1,0)</f>
        <v>0</v>
      </c>
      <c r="AD48" s="33">
        <f t="shared" si="60"/>
        <v>5</v>
      </c>
      <c r="AE48" s="181">
        <f t="shared" si="61"/>
        <v>4</v>
      </c>
      <c r="AF48" s="33">
        <f>IF(N34=D48,1,0)</f>
        <v>0</v>
      </c>
      <c r="AG48" s="33">
        <f>IF(N34&gt;D48,1,0)</f>
        <v>1</v>
      </c>
      <c r="AH48" s="33">
        <f>IF(N34&gt;D48+17,1,0)</f>
        <v>0</v>
      </c>
      <c r="AI48" s="33"/>
      <c r="AJ48" s="33">
        <f t="shared" si="62"/>
        <v>5</v>
      </c>
      <c r="AK48" s="181">
        <f t="shared" si="63"/>
        <v>6</v>
      </c>
      <c r="AL48" s="2"/>
      <c r="AM48" s="2"/>
      <c r="AN48" s="31">
        <f xml:space="preserve"> IF( K34-D48&lt;0,-1,0)</f>
        <v>0</v>
      </c>
      <c r="AO48" s="31">
        <f xml:space="preserve"> IF(K34-D48&gt;17,C48+2,C48+1)</f>
        <v>5</v>
      </c>
      <c r="AP48" s="31">
        <f t="shared" si="64"/>
        <v>-2</v>
      </c>
      <c r="AQ48" s="31"/>
      <c r="AR48" s="31"/>
      <c r="AS48" s="31">
        <f t="shared" si="65"/>
        <v>0</v>
      </c>
      <c r="AT48" s="47">
        <f t="shared" si="66"/>
        <v>0</v>
      </c>
      <c r="AU48" s="31">
        <f xml:space="preserve"> IF( L34-D48&lt;0,-1,0)</f>
        <v>0</v>
      </c>
      <c r="AV48" s="31">
        <f xml:space="preserve"> IF(L34-D48&gt;17,C48+2,C48+1)</f>
        <v>6</v>
      </c>
      <c r="AW48" s="31">
        <f t="shared" si="67"/>
        <v>-1</v>
      </c>
      <c r="AX48" s="31">
        <f t="shared" si="68"/>
        <v>0</v>
      </c>
      <c r="AY48" s="47">
        <f t="shared" si="69"/>
        <v>0</v>
      </c>
      <c r="AZ48" s="31">
        <f xml:space="preserve"> IF( M34-D48&lt;0,-1,0)</f>
        <v>0</v>
      </c>
      <c r="BA48" s="31">
        <f xml:space="preserve"> IF(M34-D48&gt;17,C48+2,C48+1)</f>
        <v>5</v>
      </c>
      <c r="BB48" s="31">
        <f t="shared" si="70"/>
        <v>2</v>
      </c>
      <c r="BC48" s="31">
        <f t="shared" si="71"/>
        <v>2</v>
      </c>
      <c r="BD48" s="47">
        <f t="shared" si="72"/>
        <v>2</v>
      </c>
      <c r="BE48" s="31">
        <f xml:space="preserve"> IF( N34-D48&lt;0,-1,0)</f>
        <v>0</v>
      </c>
      <c r="BF48" s="31">
        <f xml:space="preserve"> IF(N34-D48&gt;17,C48+2,C48+1)</f>
        <v>5</v>
      </c>
      <c r="BG48" s="31">
        <f t="shared" si="73"/>
        <v>0</v>
      </c>
      <c r="BH48" s="31">
        <f t="shared" si="74"/>
        <v>0</v>
      </c>
      <c r="BI48" s="47">
        <f t="shared" si="75"/>
        <v>0</v>
      </c>
    </row>
    <row r="49" spans="2:61" x14ac:dyDescent="0.25">
      <c r="B49" s="4" t="s">
        <v>1</v>
      </c>
      <c r="C49" s="4">
        <f>SUM(C40:C48)</f>
        <v>36</v>
      </c>
      <c r="D49" s="4"/>
      <c r="E49" s="2"/>
      <c r="F49" s="6">
        <f>SUM(F40:F48)</f>
        <v>58</v>
      </c>
      <c r="G49" s="6">
        <f>SUM(G40:G48)</f>
        <v>63</v>
      </c>
      <c r="H49" s="6">
        <f>SUM(H40:H48)</f>
        <v>57</v>
      </c>
      <c r="I49" s="6">
        <f>SUM(I40:I48)</f>
        <v>55</v>
      </c>
      <c r="J49" s="2"/>
      <c r="K49" s="6">
        <f>SUM(K40:K48)</f>
        <v>49</v>
      </c>
      <c r="L49" s="6">
        <f>SUM(L40:L48)</f>
        <v>51</v>
      </c>
      <c r="M49" s="6">
        <f>SUM(M40:M48)</f>
        <v>49</v>
      </c>
      <c r="N49" s="6">
        <f>SUM(N40:N48)</f>
        <v>52</v>
      </c>
      <c r="O49" s="9"/>
      <c r="P49" s="3" t="s">
        <v>8</v>
      </c>
      <c r="Q49" s="3" t="s">
        <v>27</v>
      </c>
      <c r="R49" s="3"/>
      <c r="S49" s="3"/>
      <c r="T49" s="3" t="s">
        <v>8</v>
      </c>
      <c r="U49" s="15">
        <f>SUM(U40:U48)</f>
        <v>49</v>
      </c>
      <c r="V49" s="3" t="s">
        <v>8</v>
      </c>
      <c r="W49" s="3" t="s">
        <v>27</v>
      </c>
      <c r="X49" s="3"/>
      <c r="Y49" s="3" t="s">
        <v>8</v>
      </c>
      <c r="Z49" s="15">
        <f>SUM(Z40:Z48)</f>
        <v>46</v>
      </c>
      <c r="AA49" s="3" t="s">
        <v>8</v>
      </c>
      <c r="AB49" s="3" t="s">
        <v>27</v>
      </c>
      <c r="AC49" s="3"/>
      <c r="AD49" s="3" t="s">
        <v>8</v>
      </c>
      <c r="AE49" s="15">
        <f>SUM(AE40:AE48)</f>
        <v>48</v>
      </c>
      <c r="AF49" s="3" t="s">
        <v>8</v>
      </c>
      <c r="AG49" s="3" t="s">
        <v>27</v>
      </c>
      <c r="AH49" s="3"/>
      <c r="AI49" s="3"/>
      <c r="AJ49" s="3" t="s">
        <v>8</v>
      </c>
      <c r="AK49" s="15">
        <f>SUM(AK40:AK48)</f>
        <v>45</v>
      </c>
      <c r="AL49" s="2"/>
      <c r="AM49" s="2"/>
      <c r="AN49" s="6" t="s">
        <v>8</v>
      </c>
      <c r="AO49" s="6" t="s">
        <v>8</v>
      </c>
      <c r="AP49" s="6"/>
      <c r="AQ49" s="6"/>
      <c r="AR49" s="6"/>
      <c r="AS49" s="6">
        <f>SUM(AS40:AS48)</f>
        <v>10</v>
      </c>
      <c r="AT49" s="48">
        <f>SUM(AT40:AT48)</f>
        <v>10</v>
      </c>
      <c r="AU49" s="6" t="s">
        <v>8</v>
      </c>
      <c r="AV49" s="6" t="s">
        <v>8</v>
      </c>
      <c r="AW49" s="6"/>
      <c r="AX49" s="6">
        <f>SUM(AX40:AX48)</f>
        <v>10</v>
      </c>
      <c r="AY49" s="48">
        <f>SUM(AY40:AY48)</f>
        <v>10</v>
      </c>
      <c r="AZ49" s="6" t="s">
        <v>8</v>
      </c>
      <c r="BA49" s="6" t="s">
        <v>8</v>
      </c>
      <c r="BB49" s="6"/>
      <c r="BC49" s="6">
        <f>SUM(BC40:BC48)</f>
        <v>9</v>
      </c>
      <c r="BD49" s="48">
        <f>SUM(BD40:BD48)</f>
        <v>9</v>
      </c>
      <c r="BE49" s="6" t="s">
        <v>8</v>
      </c>
      <c r="BF49" s="6" t="s">
        <v>8</v>
      </c>
      <c r="BG49" s="6"/>
      <c r="BH49" s="6">
        <f>SUM(BH40:BH48)</f>
        <v>9</v>
      </c>
      <c r="BI49" s="48">
        <f>SUM(BI40:BI48)</f>
        <v>9</v>
      </c>
    </row>
    <row r="50" spans="2:61" x14ac:dyDescent="0.25">
      <c r="B50" s="29">
        <v>10</v>
      </c>
      <c r="C50" s="29">
        <f>'DAY 1 INPUT'!C16</f>
        <v>5</v>
      </c>
      <c r="D50" s="30">
        <f>'DAY 1 INPUT'!D16</f>
        <v>4</v>
      </c>
      <c r="E50" s="2"/>
      <c r="F50" s="114">
        <f>'DAY 1 INPUT'!J16</f>
        <v>6</v>
      </c>
      <c r="G50" s="114">
        <f>'DAY 1 INPUT'!K16</f>
        <v>7</v>
      </c>
      <c r="H50" s="114">
        <f>'DAY 1 INPUT'!L16</f>
        <v>7</v>
      </c>
      <c r="I50" s="114">
        <f>'DAY 1 INPUT'!M16</f>
        <v>8</v>
      </c>
      <c r="J50" s="2"/>
      <c r="K50" s="31">
        <f t="shared" ref="K50:K58" si="76">IF(F50-C50 &gt;2,C50+2,F50)</f>
        <v>6</v>
      </c>
      <c r="L50" s="31">
        <f t="shared" ref="L50:L58" si="77">IF(G50-C50 &gt;2,C50+2,G50)</f>
        <v>7</v>
      </c>
      <c r="M50" s="31">
        <f t="shared" ref="M50:M58" si="78">IF(H50-C50 &gt;2,C50+2,H50)</f>
        <v>7</v>
      </c>
      <c r="N50" s="31">
        <f t="shared" ref="N50:N58" si="79">IF(I50-C50 &gt;2,C50+2,I50)</f>
        <v>7</v>
      </c>
      <c r="O50" s="9"/>
      <c r="P50" s="33">
        <f>IF(K34=D50,1,0)</f>
        <v>0</v>
      </c>
      <c r="Q50" s="33">
        <f>IF(K34&gt;D50,1,0)</f>
        <v>1</v>
      </c>
      <c r="R50" s="33">
        <f>IF(K34&gt;D50+17,1,0)</f>
        <v>0</v>
      </c>
      <c r="S50" s="33"/>
      <c r="T50" s="33">
        <f t="shared" ref="T50:T58" si="80">SUM(P50:R50)+C50</f>
        <v>6</v>
      </c>
      <c r="U50" s="181">
        <f t="shared" ref="U50:U58" si="81">(F50-T50)+C50</f>
        <v>5</v>
      </c>
      <c r="V50" s="33">
        <f>IF(L34=D50,1,0)</f>
        <v>0</v>
      </c>
      <c r="W50" s="33">
        <f>IF(L34&gt;D50,1,0)</f>
        <v>1</v>
      </c>
      <c r="X50" s="33">
        <f>IF(L34&gt;D50+17,1,0)</f>
        <v>1</v>
      </c>
      <c r="Y50" s="33">
        <f t="shared" ref="Y50:Y58" si="82">SUM(V50:X50)+C50</f>
        <v>7</v>
      </c>
      <c r="Z50" s="181">
        <f t="shared" ref="Z50:Z58" si="83">(G50-Y50)+C50</f>
        <v>5</v>
      </c>
      <c r="AA50" s="33">
        <f>IF(M34=D50,1,0)</f>
        <v>0</v>
      </c>
      <c r="AB50" s="33">
        <f>IF(M34&gt;D50,1,0)</f>
        <v>1</v>
      </c>
      <c r="AC50" s="33">
        <f>IF(M34&gt;D50+17,1,0)</f>
        <v>0</v>
      </c>
      <c r="AD50" s="33">
        <f t="shared" ref="AD50:AD58" si="84">SUM(AA50:AC50)+C50</f>
        <v>6</v>
      </c>
      <c r="AE50" s="181">
        <f t="shared" ref="AE50:AE58" si="85">(H50-AD50)+C50</f>
        <v>6</v>
      </c>
      <c r="AF50" s="33">
        <f>IF(N34=D50,1,0)</f>
        <v>0</v>
      </c>
      <c r="AG50" s="33">
        <f>IF(N34&gt;D50,1,0)</f>
        <v>1</v>
      </c>
      <c r="AH50" s="33">
        <f>IF(N34&gt;D50+17,1,0)</f>
        <v>0</v>
      </c>
      <c r="AI50" s="33"/>
      <c r="AJ50" s="33">
        <f t="shared" ref="AJ50:AJ58" si="86">SUM(AF50:AH50)+C50</f>
        <v>6</v>
      </c>
      <c r="AK50" s="181">
        <f t="shared" ref="AK50:AK58" si="87">(I50-AJ50)+C50</f>
        <v>7</v>
      </c>
      <c r="AL50" s="2"/>
      <c r="AM50" s="2"/>
      <c r="AN50" s="31">
        <f xml:space="preserve"> IF( K34-D50&lt;0,-1,0)</f>
        <v>0</v>
      </c>
      <c r="AO50" s="31">
        <f xml:space="preserve"> IF(K34-D50&gt;17,C50+2,C50+1)</f>
        <v>6</v>
      </c>
      <c r="AP50" s="31">
        <f t="shared" ref="AP50:AP58" si="88">(AO50+2)-F50</f>
        <v>2</v>
      </c>
      <c r="AQ50" s="31"/>
      <c r="AR50" s="31"/>
      <c r="AS50" s="31">
        <f t="shared" ref="AS50:AS58" si="89">IF(AP50&lt;0,0,AP50+AN50)</f>
        <v>2</v>
      </c>
      <c r="AT50" s="47">
        <f t="shared" ref="AT50:AT58" si="90">IF(AS50&lt;0,0,AS50)</f>
        <v>2</v>
      </c>
      <c r="AU50" s="31">
        <f xml:space="preserve"> IF( L34-D50&lt;0,-1,0)</f>
        <v>0</v>
      </c>
      <c r="AV50" s="31">
        <f xml:space="preserve"> IF(L34-D50&gt;17,C50+2,C50+1)</f>
        <v>7</v>
      </c>
      <c r="AW50" s="31">
        <f t="shared" ref="AW50:AW58" si="91">(AV50+2)-G50</f>
        <v>2</v>
      </c>
      <c r="AX50" s="31">
        <f t="shared" ref="AX50:AX58" si="92" xml:space="preserve"> IF(AW50&lt;0, 0, AW50+AU50)</f>
        <v>2</v>
      </c>
      <c r="AY50" s="47">
        <f t="shared" ref="AY50:AY58" si="93">IF(AX50&lt;0,0,AX50)</f>
        <v>2</v>
      </c>
      <c r="AZ50" s="31">
        <f xml:space="preserve"> IF( M34-D50&lt;0,-1,0)</f>
        <v>0</v>
      </c>
      <c r="BA50" s="31">
        <f xml:space="preserve"> IF(M34-D50&gt;17,C50+2,C50+1)</f>
        <v>6</v>
      </c>
      <c r="BB50" s="31">
        <f t="shared" ref="BB50:BB58" si="94">(BA50+2)-H50</f>
        <v>1</v>
      </c>
      <c r="BC50" s="31">
        <f t="shared" ref="BC50:BC58" si="95">IF(BB50&lt;0,0,BB50+AZ50)</f>
        <v>1</v>
      </c>
      <c r="BD50" s="47">
        <f t="shared" ref="BD50:BD58" si="96">IF(BC50&lt;0,0,BC50)</f>
        <v>1</v>
      </c>
      <c r="BE50" s="31">
        <f xml:space="preserve"> IF( N34-D50&lt;0,-1,0)</f>
        <v>0</v>
      </c>
      <c r="BF50" s="31">
        <f xml:space="preserve"> IF(N34-D50&gt;17,C50+2,C50+1)</f>
        <v>6</v>
      </c>
      <c r="BG50" s="31">
        <f t="shared" ref="BG50:BG58" si="97">(BF50+2)-I50</f>
        <v>0</v>
      </c>
      <c r="BH50" s="31">
        <f t="shared" ref="BH50:BH58" si="98" xml:space="preserve"> IF(BG50&lt;0, 0, BG50+BE50)</f>
        <v>0</v>
      </c>
      <c r="BI50" s="47">
        <f t="shared" ref="BI50:BI58" si="99">IF(BH50&lt;0,0,BH50)</f>
        <v>0</v>
      </c>
    </row>
    <row r="51" spans="2:61" x14ac:dyDescent="0.25">
      <c r="B51" s="4">
        <v>11</v>
      </c>
      <c r="C51" s="138">
        <f>'DAY 1 INPUT'!C17</f>
        <v>4</v>
      </c>
      <c r="D51" s="139">
        <f>'DAY 1 INPUT'!D17</f>
        <v>8</v>
      </c>
      <c r="E51" s="2"/>
      <c r="F51" s="140">
        <f>'DAY 1 INPUT'!J17</f>
        <v>7</v>
      </c>
      <c r="G51" s="140">
        <f>'DAY 1 INPUT'!K17</f>
        <v>8</v>
      </c>
      <c r="H51" s="140">
        <f>'DAY 1 INPUT'!L17</f>
        <v>7</v>
      </c>
      <c r="I51" s="140">
        <f>'DAY 1 INPUT'!M17</f>
        <v>6</v>
      </c>
      <c r="J51" s="2"/>
      <c r="K51" s="6">
        <f t="shared" si="76"/>
        <v>6</v>
      </c>
      <c r="L51" s="6">
        <f t="shared" si="77"/>
        <v>6</v>
      </c>
      <c r="M51" s="6">
        <f t="shared" si="78"/>
        <v>6</v>
      </c>
      <c r="N51" s="6">
        <f t="shared" si="79"/>
        <v>6</v>
      </c>
      <c r="O51" s="9"/>
      <c r="P51" s="3">
        <f>IF(K34=D51,1,0)</f>
        <v>0</v>
      </c>
      <c r="Q51" s="3">
        <f>IF(K34&gt;D51,1,0)</f>
        <v>1</v>
      </c>
      <c r="R51" s="3">
        <f>IF(K34&gt;D51+17,1,0)</f>
        <v>0</v>
      </c>
      <c r="S51" s="3"/>
      <c r="T51" s="3">
        <f t="shared" si="80"/>
        <v>5</v>
      </c>
      <c r="U51" s="15">
        <f t="shared" si="81"/>
        <v>6</v>
      </c>
      <c r="V51" s="3">
        <f>IF(L34=D51,1,0)</f>
        <v>0</v>
      </c>
      <c r="W51" s="3">
        <f>IF(L34&gt;D51,1,0)</f>
        <v>1</v>
      </c>
      <c r="X51" s="3">
        <f>IF(L34&gt;D51+17,1,0)</f>
        <v>1</v>
      </c>
      <c r="Y51" s="3">
        <f t="shared" si="82"/>
        <v>6</v>
      </c>
      <c r="Z51" s="15">
        <f t="shared" si="83"/>
        <v>6</v>
      </c>
      <c r="AA51" s="3">
        <f>IF(M34=D51,1,0)</f>
        <v>0</v>
      </c>
      <c r="AB51" s="3">
        <f>IF(M34&gt;D51,1,0)</f>
        <v>1</v>
      </c>
      <c r="AC51" s="3">
        <f>IF(M34&gt;D51+17,1,0)</f>
        <v>0</v>
      </c>
      <c r="AD51" s="3">
        <f t="shared" si="84"/>
        <v>5</v>
      </c>
      <c r="AE51" s="15">
        <f t="shared" si="85"/>
        <v>6</v>
      </c>
      <c r="AF51" s="3">
        <f>IF(N34=D51,1,0)</f>
        <v>0</v>
      </c>
      <c r="AG51" s="3">
        <f>IF(N34&gt;D51,1,0)</f>
        <v>1</v>
      </c>
      <c r="AH51" s="3">
        <f>IF(N34&gt;D51+17,1,0)</f>
        <v>0</v>
      </c>
      <c r="AI51" s="3"/>
      <c r="AJ51" s="3">
        <f t="shared" si="86"/>
        <v>5</v>
      </c>
      <c r="AK51" s="15">
        <f t="shared" si="87"/>
        <v>5</v>
      </c>
      <c r="AL51" s="2"/>
      <c r="AM51" s="2"/>
      <c r="AN51" s="6">
        <f xml:space="preserve"> IF( K34-D51&lt;0,-1,0)</f>
        <v>0</v>
      </c>
      <c r="AO51" s="6">
        <f xml:space="preserve"> IF(K34-D51&gt;17,C51+2,C51+1)</f>
        <v>5</v>
      </c>
      <c r="AP51" s="6">
        <f t="shared" si="88"/>
        <v>0</v>
      </c>
      <c r="AQ51" s="6"/>
      <c r="AR51" s="6"/>
      <c r="AS51" s="74">
        <f t="shared" si="89"/>
        <v>0</v>
      </c>
      <c r="AT51" s="47">
        <f t="shared" si="90"/>
        <v>0</v>
      </c>
      <c r="AU51" s="6">
        <f xml:space="preserve"> IF( L34-D51&lt;0,-1,0)</f>
        <v>0</v>
      </c>
      <c r="AV51" s="6">
        <f xml:space="preserve"> IF(L34-D51&gt;17,C51+2,C51+1)</f>
        <v>6</v>
      </c>
      <c r="AW51" s="6">
        <f t="shared" si="91"/>
        <v>0</v>
      </c>
      <c r="AX51" s="6">
        <f t="shared" si="92"/>
        <v>0</v>
      </c>
      <c r="AY51" s="47">
        <f t="shared" si="93"/>
        <v>0</v>
      </c>
      <c r="AZ51" s="6">
        <f xml:space="preserve"> IF( M34-D51&lt;0,-1,0)</f>
        <v>0</v>
      </c>
      <c r="BA51" s="6">
        <f xml:space="preserve"> IF(M34-D51&gt;17,C51+2,C51+1)</f>
        <v>5</v>
      </c>
      <c r="BB51" s="6">
        <f t="shared" si="94"/>
        <v>0</v>
      </c>
      <c r="BC51" s="6">
        <f t="shared" si="95"/>
        <v>0</v>
      </c>
      <c r="BD51" s="47">
        <f t="shared" si="96"/>
        <v>0</v>
      </c>
      <c r="BE51" s="6">
        <f xml:space="preserve"> IF( N34-D51&lt;0,-1,0)</f>
        <v>0</v>
      </c>
      <c r="BF51" s="6">
        <f xml:space="preserve"> IF(N34-D51&gt;17,C51+2,C51+1)</f>
        <v>5</v>
      </c>
      <c r="BG51" s="6">
        <f t="shared" si="97"/>
        <v>1</v>
      </c>
      <c r="BH51" s="6">
        <f t="shared" si="98"/>
        <v>1</v>
      </c>
      <c r="BI51" s="47">
        <f t="shared" si="99"/>
        <v>1</v>
      </c>
    </row>
    <row r="52" spans="2:61" x14ac:dyDescent="0.25">
      <c r="B52" s="29">
        <v>12</v>
      </c>
      <c r="C52" s="29">
        <f>'DAY 1 INPUT'!C18</f>
        <v>3</v>
      </c>
      <c r="D52" s="30">
        <f>'DAY 1 INPUT'!D18</f>
        <v>14</v>
      </c>
      <c r="E52" s="2"/>
      <c r="F52" s="114">
        <f>'DAY 1 INPUT'!J18</f>
        <v>3</v>
      </c>
      <c r="G52" s="114">
        <f>'DAY 1 INPUT'!K18</f>
        <v>4</v>
      </c>
      <c r="H52" s="114">
        <f>'DAY 1 INPUT'!L18</f>
        <v>3</v>
      </c>
      <c r="I52" s="114">
        <f>'DAY 1 INPUT'!M18</f>
        <v>10</v>
      </c>
      <c r="J52" s="2"/>
      <c r="K52" s="31">
        <f t="shared" si="76"/>
        <v>3</v>
      </c>
      <c r="L52" s="31">
        <f t="shared" si="77"/>
        <v>4</v>
      </c>
      <c r="M52" s="31">
        <f t="shared" si="78"/>
        <v>3</v>
      </c>
      <c r="N52" s="31">
        <f t="shared" si="79"/>
        <v>5</v>
      </c>
      <c r="O52" s="9"/>
      <c r="P52" s="33">
        <f>IF(K34=D52,1,0)</f>
        <v>0</v>
      </c>
      <c r="Q52" s="33">
        <f>IF(K34&gt;D52,1,0)</f>
        <v>1</v>
      </c>
      <c r="R52" s="33">
        <f>IF(K34&gt;D52+17,1,0)</f>
        <v>0</v>
      </c>
      <c r="S52" s="33"/>
      <c r="T52" s="33">
        <f t="shared" si="80"/>
        <v>4</v>
      </c>
      <c r="U52" s="181">
        <f t="shared" si="81"/>
        <v>2</v>
      </c>
      <c r="V52" s="33">
        <f>IF(L34=D52,1,0)</f>
        <v>0</v>
      </c>
      <c r="W52" s="33">
        <f>IF(L34&gt;D52,1,0)</f>
        <v>1</v>
      </c>
      <c r="X52" s="33">
        <f>IF(L34&gt;D52+17,1,0)</f>
        <v>1</v>
      </c>
      <c r="Y52" s="33">
        <f t="shared" si="82"/>
        <v>5</v>
      </c>
      <c r="Z52" s="181">
        <f t="shared" si="83"/>
        <v>2</v>
      </c>
      <c r="AA52" s="33">
        <f>IF(M34=D52,1,0)</f>
        <v>0</v>
      </c>
      <c r="AB52" s="33">
        <f>IF(M34&gt;D52,1,0)</f>
        <v>1</v>
      </c>
      <c r="AC52" s="33">
        <f>IF(M34&gt;D52+17,1,0)</f>
        <v>0</v>
      </c>
      <c r="AD52" s="33">
        <f t="shared" si="84"/>
        <v>4</v>
      </c>
      <c r="AE52" s="181">
        <f t="shared" si="85"/>
        <v>2</v>
      </c>
      <c r="AF52" s="33">
        <f>IF(N34=D52,1,0)</f>
        <v>0</v>
      </c>
      <c r="AG52" s="33">
        <f>IF(N34&gt;D52,1,0)</f>
        <v>1</v>
      </c>
      <c r="AH52" s="33">
        <f>IF(N34&gt;D52+17,1,0)</f>
        <v>0</v>
      </c>
      <c r="AI52" s="33"/>
      <c r="AJ52" s="33">
        <f t="shared" si="86"/>
        <v>4</v>
      </c>
      <c r="AK52" s="181">
        <f t="shared" si="87"/>
        <v>9</v>
      </c>
      <c r="AL52" s="2"/>
      <c r="AM52" s="2"/>
      <c r="AN52" s="31">
        <f xml:space="preserve"> IF( K34-D52&lt;0,-1,0)</f>
        <v>0</v>
      </c>
      <c r="AO52" s="31">
        <f xml:space="preserve"> IF(K34-D52&gt;17,C52+2,C52+1)</f>
        <v>4</v>
      </c>
      <c r="AP52" s="31">
        <f t="shared" si="88"/>
        <v>3</v>
      </c>
      <c r="AQ52" s="31"/>
      <c r="AR52" s="31"/>
      <c r="AS52" s="31">
        <f t="shared" si="89"/>
        <v>3</v>
      </c>
      <c r="AT52" s="47">
        <f t="shared" si="90"/>
        <v>3</v>
      </c>
      <c r="AU52" s="31">
        <f xml:space="preserve"> IF( L34-D52&lt;0,-1,0)</f>
        <v>0</v>
      </c>
      <c r="AV52" s="31">
        <f xml:space="preserve"> IF(L34-D52&gt;17,C52+2,C52+1)</f>
        <v>5</v>
      </c>
      <c r="AW52" s="31">
        <f t="shared" si="91"/>
        <v>3</v>
      </c>
      <c r="AX52" s="31">
        <f t="shared" si="92"/>
        <v>3</v>
      </c>
      <c r="AY52" s="47">
        <f t="shared" si="93"/>
        <v>3</v>
      </c>
      <c r="AZ52" s="31">
        <f xml:space="preserve"> IF( M34-D52&lt;0,-1,0)</f>
        <v>0</v>
      </c>
      <c r="BA52" s="31">
        <f xml:space="preserve"> IF(M34-D52&gt;17,C52+2,C52+1)</f>
        <v>4</v>
      </c>
      <c r="BB52" s="31">
        <f t="shared" si="94"/>
        <v>3</v>
      </c>
      <c r="BC52" s="31">
        <f t="shared" si="95"/>
        <v>3</v>
      </c>
      <c r="BD52" s="47">
        <f t="shared" si="96"/>
        <v>3</v>
      </c>
      <c r="BE52" s="31">
        <f xml:space="preserve"> IF( N34-D52&lt;0,-1,0)</f>
        <v>0</v>
      </c>
      <c r="BF52" s="31">
        <f xml:space="preserve"> IF(N34-D52&gt;17,C52+2,C52+1)</f>
        <v>4</v>
      </c>
      <c r="BG52" s="31">
        <f t="shared" si="97"/>
        <v>-4</v>
      </c>
      <c r="BH52" s="31">
        <f t="shared" si="98"/>
        <v>0</v>
      </c>
      <c r="BI52" s="47">
        <f t="shared" si="99"/>
        <v>0</v>
      </c>
    </row>
    <row r="53" spans="2:61" x14ac:dyDescent="0.25">
      <c r="B53" s="14">
        <v>13</v>
      </c>
      <c r="C53" s="138">
        <f>'DAY 1 INPUT'!C19</f>
        <v>4</v>
      </c>
      <c r="D53" s="139">
        <f>'DAY 1 INPUT'!D19</f>
        <v>12</v>
      </c>
      <c r="E53" s="23"/>
      <c r="F53" s="140">
        <f>'DAY 1 INPUT'!J19</f>
        <v>4</v>
      </c>
      <c r="G53" s="140">
        <f>'DAY 1 INPUT'!K19</f>
        <v>9</v>
      </c>
      <c r="H53" s="140">
        <f>'DAY 1 INPUT'!L19</f>
        <v>5</v>
      </c>
      <c r="I53" s="140">
        <f>'DAY 1 INPUT'!M19</f>
        <v>10</v>
      </c>
      <c r="J53" s="2"/>
      <c r="K53" s="6">
        <f t="shared" si="76"/>
        <v>4</v>
      </c>
      <c r="L53" s="6">
        <f t="shared" si="77"/>
        <v>6</v>
      </c>
      <c r="M53" s="6">
        <f t="shared" si="78"/>
        <v>5</v>
      </c>
      <c r="N53" s="6">
        <f t="shared" si="79"/>
        <v>6</v>
      </c>
      <c r="O53" s="9"/>
      <c r="P53" s="3">
        <f>IF(K34=D53,1,0)</f>
        <v>0</v>
      </c>
      <c r="Q53" s="3">
        <f>IF(K34&gt;D53,1,0)</f>
        <v>1</v>
      </c>
      <c r="R53" s="3">
        <f>IF(K34&gt;D53+17,1,0)</f>
        <v>0</v>
      </c>
      <c r="S53" s="3"/>
      <c r="T53" s="3">
        <f t="shared" si="80"/>
        <v>5</v>
      </c>
      <c r="U53" s="15">
        <f t="shared" si="81"/>
        <v>3</v>
      </c>
      <c r="V53" s="3">
        <f>IF(L34=D53,1,0)</f>
        <v>0</v>
      </c>
      <c r="W53" s="3">
        <f>IF(L34&gt;D53,1,0)</f>
        <v>1</v>
      </c>
      <c r="X53" s="3">
        <f>IF(L34&gt;D53+17,1,0)</f>
        <v>1</v>
      </c>
      <c r="Y53" s="3">
        <f t="shared" si="82"/>
        <v>6</v>
      </c>
      <c r="Z53" s="15">
        <f t="shared" si="83"/>
        <v>7</v>
      </c>
      <c r="AA53" s="3">
        <f>IF(M34=D53,1,0)</f>
        <v>0</v>
      </c>
      <c r="AB53" s="3">
        <f>IF(M34&gt;D53,1,0)</f>
        <v>1</v>
      </c>
      <c r="AC53" s="3">
        <f>IF(M34&gt;D53+17,1,0)</f>
        <v>0</v>
      </c>
      <c r="AD53" s="3">
        <f t="shared" si="84"/>
        <v>5</v>
      </c>
      <c r="AE53" s="15">
        <f t="shared" si="85"/>
        <v>4</v>
      </c>
      <c r="AF53" s="3">
        <f>IF(N34=D53,1,0)</f>
        <v>0</v>
      </c>
      <c r="AG53" s="3">
        <f>IF(N34&gt;D53,1,0)</f>
        <v>1</v>
      </c>
      <c r="AH53" s="3">
        <f>IF(N34&gt;D53+17,1,0)</f>
        <v>0</v>
      </c>
      <c r="AI53" s="3"/>
      <c r="AJ53" s="3">
        <f t="shared" si="86"/>
        <v>5</v>
      </c>
      <c r="AK53" s="15">
        <f t="shared" si="87"/>
        <v>9</v>
      </c>
      <c r="AL53" s="2"/>
      <c r="AM53" s="2"/>
      <c r="AN53" s="6">
        <f xml:space="preserve"> IF( K34-D53&lt;0,-1,0)</f>
        <v>0</v>
      </c>
      <c r="AO53" s="6">
        <f xml:space="preserve"> IF(K34-D53&gt;17,C53+2,C53+1)</f>
        <v>5</v>
      </c>
      <c r="AP53" s="6">
        <f t="shared" si="88"/>
        <v>3</v>
      </c>
      <c r="AQ53" s="6"/>
      <c r="AR53" s="6"/>
      <c r="AS53" s="74">
        <f t="shared" si="89"/>
        <v>3</v>
      </c>
      <c r="AT53" s="47">
        <f t="shared" si="90"/>
        <v>3</v>
      </c>
      <c r="AU53" s="6">
        <f xml:space="preserve"> IF( L34-D53&lt;0,-1,0)</f>
        <v>0</v>
      </c>
      <c r="AV53" s="6">
        <f xml:space="preserve"> IF(L34-D53&gt;17,C53+2,C53+1)</f>
        <v>6</v>
      </c>
      <c r="AW53" s="6">
        <f t="shared" si="91"/>
        <v>-1</v>
      </c>
      <c r="AX53" s="6">
        <f t="shared" si="92"/>
        <v>0</v>
      </c>
      <c r="AY53" s="47">
        <f t="shared" si="93"/>
        <v>0</v>
      </c>
      <c r="AZ53" s="6">
        <f xml:space="preserve"> IF( M34-D53&lt;0,-1,0)</f>
        <v>0</v>
      </c>
      <c r="BA53" s="6">
        <f xml:space="preserve"> IF(M34-D53&gt;17,C53+2,C53+1)</f>
        <v>5</v>
      </c>
      <c r="BB53" s="6">
        <f t="shared" si="94"/>
        <v>2</v>
      </c>
      <c r="BC53" s="6">
        <f t="shared" si="95"/>
        <v>2</v>
      </c>
      <c r="BD53" s="47">
        <f t="shared" si="96"/>
        <v>2</v>
      </c>
      <c r="BE53" s="6">
        <f xml:space="preserve"> IF( N34-D53&lt;0,-1,0)</f>
        <v>0</v>
      </c>
      <c r="BF53" s="6">
        <f xml:space="preserve"> IF(N34-D53&gt;17,C53+2,C53+1)</f>
        <v>5</v>
      </c>
      <c r="BG53" s="6">
        <f t="shared" si="97"/>
        <v>-3</v>
      </c>
      <c r="BH53" s="6">
        <f t="shared" si="98"/>
        <v>0</v>
      </c>
      <c r="BI53" s="47">
        <f t="shared" si="99"/>
        <v>0</v>
      </c>
    </row>
    <row r="54" spans="2:61" x14ac:dyDescent="0.25">
      <c r="B54" s="29">
        <v>14</v>
      </c>
      <c r="C54" s="29">
        <f>'DAY 1 INPUT'!C20</f>
        <v>3</v>
      </c>
      <c r="D54" s="30">
        <f>'DAY 1 INPUT'!D20</f>
        <v>10</v>
      </c>
      <c r="E54" s="2"/>
      <c r="F54" s="114">
        <f>'DAY 1 INPUT'!J20</f>
        <v>7</v>
      </c>
      <c r="G54" s="114">
        <f>'DAY 1 INPUT'!K20</f>
        <v>7</v>
      </c>
      <c r="H54" s="114">
        <f>'DAY 1 INPUT'!L20</f>
        <v>10</v>
      </c>
      <c r="I54" s="114">
        <f>'DAY 1 INPUT'!M20</f>
        <v>5</v>
      </c>
      <c r="J54" s="2"/>
      <c r="K54" s="31">
        <f t="shared" si="76"/>
        <v>5</v>
      </c>
      <c r="L54" s="31">
        <f t="shared" si="77"/>
        <v>5</v>
      </c>
      <c r="M54" s="31">
        <f t="shared" si="78"/>
        <v>5</v>
      </c>
      <c r="N54" s="31">
        <f t="shared" si="79"/>
        <v>5</v>
      </c>
      <c r="O54" s="9"/>
      <c r="P54" s="33">
        <f>IF(K34=D54,1,0)</f>
        <v>0</v>
      </c>
      <c r="Q54" s="33">
        <f>IF(K34&gt;D54,1,0)</f>
        <v>1</v>
      </c>
      <c r="R54" s="33">
        <f>IF(K34&gt;D54+17,1,0)</f>
        <v>0</v>
      </c>
      <c r="S54" s="33"/>
      <c r="T54" s="33">
        <f t="shared" si="80"/>
        <v>4</v>
      </c>
      <c r="U54" s="181">
        <f t="shared" si="81"/>
        <v>6</v>
      </c>
      <c r="V54" s="33">
        <f>IF(L34=D54,1,0)</f>
        <v>0</v>
      </c>
      <c r="W54" s="33">
        <f>IF(L34&gt;D54,1,0)</f>
        <v>1</v>
      </c>
      <c r="X54" s="33">
        <f>IF(L34&gt;D54+17,1,0)</f>
        <v>1</v>
      </c>
      <c r="Y54" s="33">
        <f t="shared" si="82"/>
        <v>5</v>
      </c>
      <c r="Z54" s="181">
        <f t="shared" si="83"/>
        <v>5</v>
      </c>
      <c r="AA54" s="33">
        <f>IF(M34=D54,1,0)</f>
        <v>0</v>
      </c>
      <c r="AB54" s="33">
        <f>IF(M34&gt;D54,1,0)</f>
        <v>1</v>
      </c>
      <c r="AC54" s="33">
        <f>IF(M34&gt;D54+17,1,0)</f>
        <v>0</v>
      </c>
      <c r="AD54" s="33">
        <f t="shared" si="84"/>
        <v>4</v>
      </c>
      <c r="AE54" s="181">
        <f t="shared" si="85"/>
        <v>9</v>
      </c>
      <c r="AF54" s="33">
        <f>IF(N34=D54,1,0)</f>
        <v>0</v>
      </c>
      <c r="AG54" s="33">
        <f>IF(N34&gt;D54,1,0)</f>
        <v>1</v>
      </c>
      <c r="AH54" s="33">
        <f>IF(N34&gt;D54+17,1,0)</f>
        <v>0</v>
      </c>
      <c r="AI54" s="33"/>
      <c r="AJ54" s="33">
        <f t="shared" si="86"/>
        <v>4</v>
      </c>
      <c r="AK54" s="181">
        <f t="shared" si="87"/>
        <v>4</v>
      </c>
      <c r="AL54" s="2"/>
      <c r="AM54" s="2"/>
      <c r="AN54" s="31">
        <f xml:space="preserve"> IF( K34-D54&lt;0,-1,0)</f>
        <v>0</v>
      </c>
      <c r="AO54" s="31">
        <f xml:space="preserve"> IF(K34-D54&gt;17,C54+2,C54+1)</f>
        <v>4</v>
      </c>
      <c r="AP54" s="31">
        <f t="shared" si="88"/>
        <v>-1</v>
      </c>
      <c r="AQ54" s="31"/>
      <c r="AR54" s="31"/>
      <c r="AS54" s="31">
        <f t="shared" si="89"/>
        <v>0</v>
      </c>
      <c r="AT54" s="47">
        <f t="shared" si="90"/>
        <v>0</v>
      </c>
      <c r="AU54" s="31">
        <f xml:space="preserve"> IF( L34-D54&lt;0,-1,0)</f>
        <v>0</v>
      </c>
      <c r="AV54" s="31">
        <f xml:space="preserve"> IF(L34-D54&gt;17,C54+2,C54+1)</f>
        <v>5</v>
      </c>
      <c r="AW54" s="31">
        <f t="shared" si="91"/>
        <v>0</v>
      </c>
      <c r="AX54" s="31">
        <f t="shared" si="92"/>
        <v>0</v>
      </c>
      <c r="AY54" s="47">
        <f t="shared" si="93"/>
        <v>0</v>
      </c>
      <c r="AZ54" s="31">
        <f xml:space="preserve"> IF( M34-D54&lt;0,-1,0)</f>
        <v>0</v>
      </c>
      <c r="BA54" s="31">
        <f xml:space="preserve"> IF(M34-D54&gt;17,C54+2,C54+1)</f>
        <v>4</v>
      </c>
      <c r="BB54" s="31">
        <f t="shared" si="94"/>
        <v>-4</v>
      </c>
      <c r="BC54" s="31">
        <f t="shared" si="95"/>
        <v>0</v>
      </c>
      <c r="BD54" s="47">
        <f t="shared" si="96"/>
        <v>0</v>
      </c>
      <c r="BE54" s="31">
        <f xml:space="preserve"> IF( N34-D54&lt;0,-1,0)</f>
        <v>0</v>
      </c>
      <c r="BF54" s="31">
        <f xml:space="preserve"> IF(N34-D54&gt;17,C54+2,C54+1)</f>
        <v>4</v>
      </c>
      <c r="BG54" s="31">
        <f t="shared" si="97"/>
        <v>1</v>
      </c>
      <c r="BH54" s="31">
        <f t="shared" si="98"/>
        <v>1</v>
      </c>
      <c r="BI54" s="47">
        <f t="shared" si="99"/>
        <v>1</v>
      </c>
    </row>
    <row r="55" spans="2:61" x14ac:dyDescent="0.25">
      <c r="B55" s="4">
        <v>15</v>
      </c>
      <c r="C55" s="138">
        <f>'DAY 1 INPUT'!C21</f>
        <v>4</v>
      </c>
      <c r="D55" s="139">
        <f>'DAY 1 INPUT'!D21</f>
        <v>16</v>
      </c>
      <c r="E55" s="2"/>
      <c r="F55" s="140">
        <f>'DAY 1 INPUT'!J21</f>
        <v>4</v>
      </c>
      <c r="G55" s="140">
        <f>'DAY 1 INPUT'!K21</f>
        <v>8</v>
      </c>
      <c r="H55" s="140">
        <f>'DAY 1 INPUT'!L21</f>
        <v>10</v>
      </c>
      <c r="I55" s="140">
        <f>'DAY 1 INPUT'!M21</f>
        <v>7</v>
      </c>
      <c r="J55" s="2"/>
      <c r="K55" s="6">
        <f t="shared" si="76"/>
        <v>4</v>
      </c>
      <c r="L55" s="6">
        <f t="shared" si="77"/>
        <v>6</v>
      </c>
      <c r="M55" s="6">
        <f t="shared" si="78"/>
        <v>6</v>
      </c>
      <c r="N55" s="6">
        <f t="shared" si="79"/>
        <v>6</v>
      </c>
      <c r="O55" s="9"/>
      <c r="P55" s="3">
        <f>IF(K34=D55,1,0)</f>
        <v>0</v>
      </c>
      <c r="Q55" s="3">
        <f>IF(K34&gt;D55,1,0)</f>
        <v>1</v>
      </c>
      <c r="R55" s="3">
        <f>IF(K34&gt;D55+17,1,0)</f>
        <v>0</v>
      </c>
      <c r="S55" s="3"/>
      <c r="T55" s="3">
        <f t="shared" si="80"/>
        <v>5</v>
      </c>
      <c r="U55" s="15">
        <f t="shared" si="81"/>
        <v>3</v>
      </c>
      <c r="V55" s="3">
        <f>IF(L34=D55,1,0)</f>
        <v>0</v>
      </c>
      <c r="W55" s="3">
        <f>IF(L34&gt;D55,1,0)</f>
        <v>1</v>
      </c>
      <c r="X55" s="3">
        <f>IF(L34&gt;D55+17,1,0)</f>
        <v>1</v>
      </c>
      <c r="Y55" s="3">
        <f t="shared" si="82"/>
        <v>6</v>
      </c>
      <c r="Z55" s="15">
        <f t="shared" si="83"/>
        <v>6</v>
      </c>
      <c r="AA55" s="3">
        <f>IF(M34=D55,1,0)</f>
        <v>0</v>
      </c>
      <c r="AB55" s="3">
        <f>IF(M34&gt;D55,1,0)</f>
        <v>1</v>
      </c>
      <c r="AC55" s="3">
        <f>IF(M34&gt;D55+17,1,0)</f>
        <v>0</v>
      </c>
      <c r="AD55" s="3">
        <f t="shared" si="84"/>
        <v>5</v>
      </c>
      <c r="AE55" s="15">
        <f t="shared" si="85"/>
        <v>9</v>
      </c>
      <c r="AF55" s="3">
        <f>IF(N34=D55,1,0)</f>
        <v>0</v>
      </c>
      <c r="AG55" s="3">
        <f>IF(N34&gt;D55,1,0)</f>
        <v>1</v>
      </c>
      <c r="AH55" s="3">
        <f>IF(N34&gt;D55+17,1,0)</f>
        <v>0</v>
      </c>
      <c r="AI55" s="3"/>
      <c r="AJ55" s="3">
        <f t="shared" si="86"/>
        <v>5</v>
      </c>
      <c r="AK55" s="15">
        <f t="shared" si="87"/>
        <v>6</v>
      </c>
      <c r="AL55" s="2"/>
      <c r="AM55" s="2"/>
      <c r="AN55" s="6">
        <f xml:space="preserve"> IF(K34-D55&lt;0,-1,0)</f>
        <v>0</v>
      </c>
      <c r="AO55" s="6">
        <f xml:space="preserve"> IF(K34-D55&gt;17,C55+2,C55+1)</f>
        <v>5</v>
      </c>
      <c r="AP55" s="6">
        <f t="shared" si="88"/>
        <v>3</v>
      </c>
      <c r="AQ55" s="6"/>
      <c r="AR55" s="6"/>
      <c r="AS55" s="74">
        <f t="shared" si="89"/>
        <v>3</v>
      </c>
      <c r="AT55" s="47">
        <f t="shared" si="90"/>
        <v>3</v>
      </c>
      <c r="AU55" s="6">
        <f xml:space="preserve"> IF( L34-D55&lt;0,-1,0)</f>
        <v>0</v>
      </c>
      <c r="AV55" s="6">
        <f xml:space="preserve"> IF(L34-D55&gt;17,C55+2,C55+1)</f>
        <v>6</v>
      </c>
      <c r="AW55" s="6">
        <f t="shared" si="91"/>
        <v>0</v>
      </c>
      <c r="AX55" s="6">
        <f t="shared" si="92"/>
        <v>0</v>
      </c>
      <c r="AY55" s="47">
        <f t="shared" si="93"/>
        <v>0</v>
      </c>
      <c r="AZ55" s="6">
        <f xml:space="preserve"> IF( M34-D55&lt;0,-1,0)</f>
        <v>0</v>
      </c>
      <c r="BA55" s="6">
        <f xml:space="preserve"> IF(M34-D55&gt;17,C55+2,C55+1)</f>
        <v>5</v>
      </c>
      <c r="BB55" s="6">
        <f t="shared" si="94"/>
        <v>-3</v>
      </c>
      <c r="BC55" s="6">
        <f t="shared" si="95"/>
        <v>0</v>
      </c>
      <c r="BD55" s="47">
        <f t="shared" si="96"/>
        <v>0</v>
      </c>
      <c r="BE55" s="6">
        <f xml:space="preserve"> IF( N34-D55&lt;0,-1,0)</f>
        <v>0</v>
      </c>
      <c r="BF55" s="6">
        <f xml:space="preserve"> IF(N34-D55&gt;17,C55+2,C55+1)</f>
        <v>5</v>
      </c>
      <c r="BG55" s="6">
        <f t="shared" si="97"/>
        <v>0</v>
      </c>
      <c r="BH55" s="6">
        <f t="shared" si="98"/>
        <v>0</v>
      </c>
      <c r="BI55" s="47">
        <f t="shared" si="99"/>
        <v>0</v>
      </c>
    </row>
    <row r="56" spans="2:61" x14ac:dyDescent="0.25">
      <c r="B56" s="29">
        <v>16</v>
      </c>
      <c r="C56" s="29">
        <f>'DAY 1 INPUT'!C22</f>
        <v>4</v>
      </c>
      <c r="D56" s="30">
        <f>'DAY 1 INPUT'!D22</f>
        <v>2</v>
      </c>
      <c r="E56" s="2"/>
      <c r="F56" s="114">
        <f>'DAY 1 INPUT'!J22</f>
        <v>7</v>
      </c>
      <c r="G56" s="114">
        <f>'DAY 1 INPUT'!K22</f>
        <v>7</v>
      </c>
      <c r="H56" s="114">
        <f>'DAY 1 INPUT'!L22</f>
        <v>5</v>
      </c>
      <c r="I56" s="114">
        <f>'DAY 1 INPUT'!M22</f>
        <v>6</v>
      </c>
      <c r="J56" s="2"/>
      <c r="K56" s="31">
        <f t="shared" si="76"/>
        <v>6</v>
      </c>
      <c r="L56" s="31">
        <f t="shared" si="77"/>
        <v>6</v>
      </c>
      <c r="M56" s="31">
        <f t="shared" si="78"/>
        <v>5</v>
      </c>
      <c r="N56" s="31">
        <f t="shared" si="79"/>
        <v>6</v>
      </c>
      <c r="O56" s="9"/>
      <c r="P56" s="33">
        <f>IF(K34=D56,1,0)</f>
        <v>0</v>
      </c>
      <c r="Q56" s="33">
        <f>IF(K34&gt;D56,1,0)</f>
        <v>1</v>
      </c>
      <c r="R56" s="33">
        <f>IF(K34&gt;D56+17,1,0)</f>
        <v>0</v>
      </c>
      <c r="S56" s="33"/>
      <c r="T56" s="33">
        <f t="shared" si="80"/>
        <v>5</v>
      </c>
      <c r="U56" s="181">
        <f t="shared" si="81"/>
        <v>6</v>
      </c>
      <c r="V56" s="33">
        <f>IF(L34=D56,1,0)</f>
        <v>0</v>
      </c>
      <c r="W56" s="33">
        <f>IF(L34&gt;D56,1,0)</f>
        <v>1</v>
      </c>
      <c r="X56" s="33">
        <f>IF(L34&gt;D56+17,1,0)</f>
        <v>1</v>
      </c>
      <c r="Y56" s="33">
        <f t="shared" si="82"/>
        <v>6</v>
      </c>
      <c r="Z56" s="181">
        <f t="shared" si="83"/>
        <v>5</v>
      </c>
      <c r="AA56" s="33">
        <f>IF(M34=D56,1,0)</f>
        <v>0</v>
      </c>
      <c r="AB56" s="33">
        <f>IF(M34&gt;D56,1,0)</f>
        <v>1</v>
      </c>
      <c r="AC56" s="33">
        <f>IF(M34&gt;D56+17,1,0)</f>
        <v>0</v>
      </c>
      <c r="AD56" s="33">
        <f t="shared" si="84"/>
        <v>5</v>
      </c>
      <c r="AE56" s="181">
        <f t="shared" si="85"/>
        <v>4</v>
      </c>
      <c r="AF56" s="33">
        <f>IF(N34=D56,1,0)</f>
        <v>0</v>
      </c>
      <c r="AG56" s="33">
        <f>IF(N34&gt;D56,1,0)</f>
        <v>1</v>
      </c>
      <c r="AH56" s="33">
        <f>IF(N34&gt;D56+17,1,0)</f>
        <v>0</v>
      </c>
      <c r="AI56" s="33"/>
      <c r="AJ56" s="33">
        <f t="shared" si="86"/>
        <v>5</v>
      </c>
      <c r="AK56" s="181">
        <f t="shared" si="87"/>
        <v>5</v>
      </c>
      <c r="AL56" s="2"/>
      <c r="AM56" s="2"/>
      <c r="AN56" s="31">
        <f xml:space="preserve"> IF( K34-D56&lt;0,-1,0)</f>
        <v>0</v>
      </c>
      <c r="AO56" s="31">
        <f xml:space="preserve"> IF(K34-D56&gt;17,C56+2,C56+1)</f>
        <v>5</v>
      </c>
      <c r="AP56" s="31">
        <f t="shared" si="88"/>
        <v>0</v>
      </c>
      <c r="AQ56" s="31"/>
      <c r="AR56" s="31"/>
      <c r="AS56" s="31">
        <f t="shared" si="89"/>
        <v>0</v>
      </c>
      <c r="AT56" s="47">
        <f t="shared" si="90"/>
        <v>0</v>
      </c>
      <c r="AU56" s="31">
        <f xml:space="preserve"> IF( L34-D56&lt;0,-1,0)</f>
        <v>0</v>
      </c>
      <c r="AV56" s="31">
        <f xml:space="preserve"> IF(L34-D56&gt;17,C56+2,C56+1)</f>
        <v>6</v>
      </c>
      <c r="AW56" s="31">
        <f t="shared" si="91"/>
        <v>1</v>
      </c>
      <c r="AX56" s="31">
        <f t="shared" si="92"/>
        <v>1</v>
      </c>
      <c r="AY56" s="47">
        <f t="shared" si="93"/>
        <v>1</v>
      </c>
      <c r="AZ56" s="31">
        <f xml:space="preserve"> IF( M34-D56&lt;0,-1,0)</f>
        <v>0</v>
      </c>
      <c r="BA56" s="31">
        <f xml:space="preserve"> IF(M34-D56&gt;17,C56+2,C56+1)</f>
        <v>5</v>
      </c>
      <c r="BB56" s="31">
        <f t="shared" si="94"/>
        <v>2</v>
      </c>
      <c r="BC56" s="31">
        <f t="shared" si="95"/>
        <v>2</v>
      </c>
      <c r="BD56" s="47">
        <f t="shared" si="96"/>
        <v>2</v>
      </c>
      <c r="BE56" s="31">
        <f xml:space="preserve"> IF( N34-D56&lt;0,-1,0)</f>
        <v>0</v>
      </c>
      <c r="BF56" s="31">
        <f xml:space="preserve"> IF(N34-D56&gt;17,C56+2,C56+1)</f>
        <v>5</v>
      </c>
      <c r="BG56" s="31">
        <f t="shared" si="97"/>
        <v>1</v>
      </c>
      <c r="BH56" s="31">
        <f t="shared" si="98"/>
        <v>1</v>
      </c>
      <c r="BI56" s="47">
        <f t="shared" si="99"/>
        <v>1</v>
      </c>
    </row>
    <row r="57" spans="2:61" x14ac:dyDescent="0.25">
      <c r="B57" s="4">
        <v>17</v>
      </c>
      <c r="C57" s="138">
        <f>'DAY 1 INPUT'!C23</f>
        <v>4</v>
      </c>
      <c r="D57" s="139">
        <f>'DAY 1 INPUT'!D23</f>
        <v>6</v>
      </c>
      <c r="E57" s="2"/>
      <c r="F57" s="140">
        <f>'DAY 1 INPUT'!J23</f>
        <v>6</v>
      </c>
      <c r="G57" s="140">
        <f>'DAY 1 INPUT'!K23</f>
        <v>10</v>
      </c>
      <c r="H57" s="140">
        <f>'DAY 1 INPUT'!L23</f>
        <v>6</v>
      </c>
      <c r="I57" s="140">
        <f>'DAY 1 INPUT'!M23</f>
        <v>5</v>
      </c>
      <c r="J57" s="2"/>
      <c r="K57" s="6">
        <f t="shared" si="76"/>
        <v>6</v>
      </c>
      <c r="L57" s="6">
        <f t="shared" si="77"/>
        <v>6</v>
      </c>
      <c r="M57" s="6">
        <f t="shared" si="78"/>
        <v>6</v>
      </c>
      <c r="N57" s="6">
        <f t="shared" si="79"/>
        <v>5</v>
      </c>
      <c r="O57" s="9"/>
      <c r="P57" s="3">
        <f>IF(K34=D57,1,0)</f>
        <v>0</v>
      </c>
      <c r="Q57" s="3">
        <f>IF(K34&gt;D57,1,0)</f>
        <v>1</v>
      </c>
      <c r="R57" s="3">
        <f>IF(K34&gt;D57+17,1,0)</f>
        <v>0</v>
      </c>
      <c r="S57" s="3"/>
      <c r="T57" s="3">
        <f t="shared" si="80"/>
        <v>5</v>
      </c>
      <c r="U57" s="15">
        <f t="shared" si="81"/>
        <v>5</v>
      </c>
      <c r="V57" s="3">
        <f>IF(L34=D57,1,0)</f>
        <v>0</v>
      </c>
      <c r="W57" s="3">
        <f>IF(L34&gt;D57,1,0)</f>
        <v>1</v>
      </c>
      <c r="X57" s="3">
        <f>IF(L34&gt;D57+17,1,0)</f>
        <v>1</v>
      </c>
      <c r="Y57" s="3">
        <f t="shared" si="82"/>
        <v>6</v>
      </c>
      <c r="Z57" s="15">
        <f t="shared" si="83"/>
        <v>8</v>
      </c>
      <c r="AA57" s="3">
        <f>IF(M34=D57,1,0)</f>
        <v>0</v>
      </c>
      <c r="AB57" s="3">
        <f>IF(M34&gt;D57,1,0)</f>
        <v>1</v>
      </c>
      <c r="AC57" s="3">
        <f>IF(M34&gt;D57+17,1,0)</f>
        <v>0</v>
      </c>
      <c r="AD57" s="3">
        <f t="shared" si="84"/>
        <v>5</v>
      </c>
      <c r="AE57" s="15">
        <f t="shared" si="85"/>
        <v>5</v>
      </c>
      <c r="AF57" s="3">
        <f>IF(N34=D57,1,0)</f>
        <v>0</v>
      </c>
      <c r="AG57" s="3">
        <f>IF(N34&gt;D57,1,0)</f>
        <v>1</v>
      </c>
      <c r="AH57" s="3">
        <f>IF(N34&gt;D57+17,1,0)</f>
        <v>0</v>
      </c>
      <c r="AI57" s="3"/>
      <c r="AJ57" s="3">
        <f t="shared" si="86"/>
        <v>5</v>
      </c>
      <c r="AK57" s="15">
        <f t="shared" si="87"/>
        <v>4</v>
      </c>
      <c r="AL57" s="2"/>
      <c r="AM57" s="2"/>
      <c r="AN57" s="6">
        <f xml:space="preserve"> IF( K34-D57&lt;0,-1,0)</f>
        <v>0</v>
      </c>
      <c r="AO57" s="6">
        <f xml:space="preserve"> IF(K34-D57&gt;17,C57+2,C57+1)</f>
        <v>5</v>
      </c>
      <c r="AP57" s="6">
        <f t="shared" si="88"/>
        <v>1</v>
      </c>
      <c r="AQ57" s="6"/>
      <c r="AR57" s="6"/>
      <c r="AS57" s="74">
        <f t="shared" si="89"/>
        <v>1</v>
      </c>
      <c r="AT57" s="47">
        <f t="shared" si="90"/>
        <v>1</v>
      </c>
      <c r="AU57" s="6">
        <f xml:space="preserve"> IF( L34-D57&lt;0,-1,0)</f>
        <v>0</v>
      </c>
      <c r="AV57" s="6">
        <f xml:space="preserve"> IF(L34-D57&gt;17,C57+2,C57+1)</f>
        <v>6</v>
      </c>
      <c r="AW57" s="6">
        <f t="shared" si="91"/>
        <v>-2</v>
      </c>
      <c r="AX57" s="6">
        <f t="shared" si="92"/>
        <v>0</v>
      </c>
      <c r="AY57" s="47">
        <f t="shared" si="93"/>
        <v>0</v>
      </c>
      <c r="AZ57" s="6">
        <f xml:space="preserve"> IF( M34-D57&lt;0,-1,0)</f>
        <v>0</v>
      </c>
      <c r="BA57" s="6">
        <f xml:space="preserve"> IF(M34-D57&gt;17,C57+2,C57+1)</f>
        <v>5</v>
      </c>
      <c r="BB57" s="6">
        <f t="shared" si="94"/>
        <v>1</v>
      </c>
      <c r="BC57" s="6">
        <f t="shared" si="95"/>
        <v>1</v>
      </c>
      <c r="BD57" s="47">
        <f t="shared" si="96"/>
        <v>1</v>
      </c>
      <c r="BE57" s="6">
        <f xml:space="preserve"> IF( N34-D57&lt;0,-1,0)</f>
        <v>0</v>
      </c>
      <c r="BF57" s="6">
        <f xml:space="preserve"> IF(N34-D57&gt;17,C57+2,C57+1)</f>
        <v>5</v>
      </c>
      <c r="BG57" s="6">
        <f t="shared" si="97"/>
        <v>2</v>
      </c>
      <c r="BH57" s="6">
        <f t="shared" si="98"/>
        <v>2</v>
      </c>
      <c r="BI57" s="47">
        <f t="shared" si="99"/>
        <v>2</v>
      </c>
    </row>
    <row r="58" spans="2:61" x14ac:dyDescent="0.25">
      <c r="B58" s="29">
        <v>18</v>
      </c>
      <c r="C58" s="29">
        <f>'DAY 1 INPUT'!C24</f>
        <v>4</v>
      </c>
      <c r="D58" s="30">
        <f>'DAY 1 INPUT'!D24</f>
        <v>18</v>
      </c>
      <c r="E58" s="2"/>
      <c r="F58" s="114">
        <f>'DAY 1 INPUT'!J24</f>
        <v>5</v>
      </c>
      <c r="G58" s="114">
        <f>'DAY 1 INPUT'!K24</f>
        <v>7</v>
      </c>
      <c r="H58" s="114">
        <f>'DAY 1 INPUT'!L24</f>
        <v>10</v>
      </c>
      <c r="I58" s="114">
        <f>'DAY 1 INPUT'!M24</f>
        <v>6</v>
      </c>
      <c r="J58" s="2"/>
      <c r="K58" s="31">
        <f t="shared" si="76"/>
        <v>5</v>
      </c>
      <c r="L58" s="31">
        <f t="shared" si="77"/>
        <v>6</v>
      </c>
      <c r="M58" s="31">
        <f t="shared" si="78"/>
        <v>6</v>
      </c>
      <c r="N58" s="31">
        <f t="shared" si="79"/>
        <v>6</v>
      </c>
      <c r="O58" s="9"/>
      <c r="P58" s="33">
        <f>IF(K34=D58,1,0)</f>
        <v>1</v>
      </c>
      <c r="Q58" s="33">
        <f>IF(K34&gt;D58,1,0)</f>
        <v>0</v>
      </c>
      <c r="R58" s="33">
        <f>IF(K34&gt;D58+17,1,0)</f>
        <v>0</v>
      </c>
      <c r="S58" s="33"/>
      <c r="T58" s="33">
        <f t="shared" si="80"/>
        <v>5</v>
      </c>
      <c r="U58" s="181">
        <f t="shared" si="81"/>
        <v>4</v>
      </c>
      <c r="V58" s="33">
        <f>IF(L34=D58,1,0)</f>
        <v>0</v>
      </c>
      <c r="W58" s="33">
        <f>IF(L34&gt;D58,1,0)</f>
        <v>1</v>
      </c>
      <c r="X58" s="33">
        <f>IF(L34&gt;D58+17,1,0)</f>
        <v>0</v>
      </c>
      <c r="Y58" s="33">
        <f t="shared" si="82"/>
        <v>5</v>
      </c>
      <c r="Z58" s="181">
        <f t="shared" si="83"/>
        <v>6</v>
      </c>
      <c r="AA58" s="33">
        <f>IF(M34=D58,1,0)</f>
        <v>1</v>
      </c>
      <c r="AB58" s="33">
        <f>IF(M34&gt;D58,1,0)</f>
        <v>0</v>
      </c>
      <c r="AC58" s="33">
        <f>IF(M34&gt;D58+17,1,0)</f>
        <v>0</v>
      </c>
      <c r="AD58" s="33">
        <f t="shared" si="84"/>
        <v>5</v>
      </c>
      <c r="AE58" s="181">
        <f t="shared" si="85"/>
        <v>9</v>
      </c>
      <c r="AF58" s="33">
        <f>IF(N34=D58,1,0)</f>
        <v>0</v>
      </c>
      <c r="AG58" s="33">
        <f>IF(N34&gt;D58,1,0)</f>
        <v>1</v>
      </c>
      <c r="AH58" s="33">
        <f>IF(N34&gt;D58+17,1,0)</f>
        <v>0</v>
      </c>
      <c r="AI58" s="33"/>
      <c r="AJ58" s="33">
        <f t="shared" si="86"/>
        <v>5</v>
      </c>
      <c r="AK58" s="181">
        <f t="shared" si="87"/>
        <v>5</v>
      </c>
      <c r="AL58" s="2"/>
      <c r="AM58" s="2"/>
      <c r="AN58" s="31">
        <f xml:space="preserve"> IF( K34-D58&lt;0,-1,0)</f>
        <v>0</v>
      </c>
      <c r="AO58" s="31">
        <f xml:space="preserve"> IF(K34-D58&gt;17,C58+2,C58+1)</f>
        <v>5</v>
      </c>
      <c r="AP58" s="31">
        <f t="shared" si="88"/>
        <v>2</v>
      </c>
      <c r="AQ58" s="31"/>
      <c r="AR58" s="31"/>
      <c r="AS58" s="31">
        <f t="shared" si="89"/>
        <v>2</v>
      </c>
      <c r="AT58" s="47">
        <f t="shared" si="90"/>
        <v>2</v>
      </c>
      <c r="AU58" s="31">
        <f xml:space="preserve"> IF( L34-I58&lt;0,-1,0)</f>
        <v>0</v>
      </c>
      <c r="AV58" s="31">
        <f xml:space="preserve"> IF(L34-D58&gt;17,C58+2,C58+1)</f>
        <v>5</v>
      </c>
      <c r="AW58" s="31">
        <f t="shared" si="91"/>
        <v>0</v>
      </c>
      <c r="AX58" s="6">
        <f t="shared" si="92"/>
        <v>0</v>
      </c>
      <c r="AY58" s="47">
        <f t="shared" si="93"/>
        <v>0</v>
      </c>
      <c r="AZ58" s="31">
        <f xml:space="preserve"> IF( M34-D58&lt;0,-1,0)</f>
        <v>0</v>
      </c>
      <c r="BA58" s="31">
        <f xml:space="preserve"> IF(M34-D58&gt;17,C58+2,C58+1)</f>
        <v>5</v>
      </c>
      <c r="BB58" s="31">
        <f t="shared" si="94"/>
        <v>-3</v>
      </c>
      <c r="BC58" s="31">
        <f t="shared" si="95"/>
        <v>0</v>
      </c>
      <c r="BD58" s="47">
        <f t="shared" si="96"/>
        <v>0</v>
      </c>
      <c r="BE58" s="31">
        <f xml:space="preserve"> IF( N34-D58&lt;0,-1,0)</f>
        <v>0</v>
      </c>
      <c r="BF58" s="31">
        <f xml:space="preserve"> IF(N34-D58&gt;17,C58+2,C58+1)</f>
        <v>5</v>
      </c>
      <c r="BG58" s="31">
        <f t="shared" si="97"/>
        <v>1</v>
      </c>
      <c r="BH58" s="31">
        <f t="shared" si="98"/>
        <v>1</v>
      </c>
      <c r="BI58" s="47">
        <f t="shared" si="99"/>
        <v>1</v>
      </c>
    </row>
    <row r="59" spans="2:61" x14ac:dyDescent="0.25">
      <c r="B59" s="4" t="s">
        <v>2</v>
      </c>
      <c r="C59" s="4">
        <f>SUM(C50:C58)</f>
        <v>35</v>
      </c>
      <c r="D59" s="4"/>
      <c r="E59" s="2"/>
      <c r="F59" s="140">
        <f>'DAY 1 INPUT'!J25</f>
        <v>49</v>
      </c>
      <c r="G59" s="140">
        <f>'DAY 1 INPUT'!K25</f>
        <v>67</v>
      </c>
      <c r="H59" s="140">
        <f>'DAY 1 INPUT'!L25</f>
        <v>63</v>
      </c>
      <c r="I59" s="140">
        <f>'DAY 1 INPUT'!M25</f>
        <v>63</v>
      </c>
      <c r="J59" s="2"/>
      <c r="K59" s="6">
        <f>SUM(K50:K58)</f>
        <v>45</v>
      </c>
      <c r="L59" s="6">
        <f>SUM(L50:L58)</f>
        <v>52</v>
      </c>
      <c r="M59" s="6">
        <f>SUM(M50:M58)</f>
        <v>49</v>
      </c>
      <c r="N59" s="6">
        <f>SUM(N50:N58)</f>
        <v>52</v>
      </c>
      <c r="O59" s="9"/>
      <c r="P59" s="3" t="s">
        <v>8</v>
      </c>
      <c r="Q59" s="3"/>
      <c r="R59" s="3"/>
      <c r="S59" s="3"/>
      <c r="T59" s="3" t="s">
        <v>8</v>
      </c>
      <c r="U59" s="15">
        <f>SUM(U50:U58)</f>
        <v>40</v>
      </c>
      <c r="V59" s="3" t="s">
        <v>8</v>
      </c>
      <c r="W59" s="3"/>
      <c r="X59" s="3"/>
      <c r="Y59" s="3" t="s">
        <v>8</v>
      </c>
      <c r="Z59" s="15">
        <f>SUM(Z50:Z58)</f>
        <v>50</v>
      </c>
      <c r="AA59" s="3" t="s">
        <v>8</v>
      </c>
      <c r="AB59" s="3"/>
      <c r="AC59" s="3"/>
      <c r="AD59" s="3" t="s">
        <v>8</v>
      </c>
      <c r="AE59" s="15">
        <f>SUM(AE50:AE58)</f>
        <v>54</v>
      </c>
      <c r="AF59" s="3" t="s">
        <v>8</v>
      </c>
      <c r="AG59" s="3"/>
      <c r="AH59" s="3"/>
      <c r="AI59" s="3"/>
      <c r="AJ59" s="3" t="s">
        <v>8</v>
      </c>
      <c r="AK59" s="15">
        <f>SUM(AK50:AK58)</f>
        <v>54</v>
      </c>
      <c r="AL59" s="2"/>
      <c r="AM59" s="2"/>
      <c r="AN59" s="1"/>
      <c r="AO59" s="6" t="s">
        <v>8</v>
      </c>
      <c r="AP59" s="1" t="s">
        <v>8</v>
      </c>
      <c r="AQ59" s="1"/>
      <c r="AR59" s="1"/>
      <c r="AS59" s="6">
        <f>SUM(AS50:AS58)</f>
        <v>14</v>
      </c>
      <c r="AT59" s="49">
        <f>SUM(AT50:AT58)</f>
        <v>14</v>
      </c>
      <c r="AU59" s="1"/>
      <c r="AV59" s="6" t="s">
        <v>8</v>
      </c>
      <c r="AW59" s="1" t="s">
        <v>8</v>
      </c>
      <c r="AX59" s="6">
        <f>SUM(AX50:AX58)</f>
        <v>6</v>
      </c>
      <c r="AY59" s="49">
        <f>SUM(AY50:AY58)</f>
        <v>6</v>
      </c>
      <c r="AZ59" s="6"/>
      <c r="BA59" s="6" t="s">
        <v>8</v>
      </c>
      <c r="BB59" s="6" t="s">
        <v>8</v>
      </c>
      <c r="BC59" s="6">
        <f>SUM(BC50:BC58)</f>
        <v>9</v>
      </c>
      <c r="BD59" s="49">
        <f>SUM(BD50:BD58)</f>
        <v>9</v>
      </c>
      <c r="BE59" s="1"/>
      <c r="BF59" s="6" t="s">
        <v>8</v>
      </c>
      <c r="BG59" s="1" t="s">
        <v>8</v>
      </c>
      <c r="BH59" s="6">
        <f>SUM(BH50:BH58)</f>
        <v>6</v>
      </c>
      <c r="BI59" s="49">
        <f>SUM(BI50:BI58)</f>
        <v>6</v>
      </c>
    </row>
    <row r="60" spans="2:61" x14ac:dyDescent="0.25">
      <c r="B60" s="29" t="s">
        <v>1</v>
      </c>
      <c r="C60" s="29">
        <f>C49</f>
        <v>36</v>
      </c>
      <c r="D60" s="29"/>
      <c r="E60" s="2"/>
      <c r="F60" s="31">
        <f>F49</f>
        <v>58</v>
      </c>
      <c r="G60" s="31">
        <f>G49</f>
        <v>63</v>
      </c>
      <c r="H60" s="31">
        <f>H49</f>
        <v>57</v>
      </c>
      <c r="I60" s="31">
        <f>I49</f>
        <v>55</v>
      </c>
      <c r="J60" s="2"/>
      <c r="K60" s="31">
        <f>K49</f>
        <v>49</v>
      </c>
      <c r="L60" s="31">
        <f>L49</f>
        <v>51</v>
      </c>
      <c r="M60" s="31">
        <f>M49</f>
        <v>49</v>
      </c>
      <c r="N60" s="31">
        <f>N49</f>
        <v>52</v>
      </c>
      <c r="O60" s="9"/>
      <c r="P60" s="33" t="s">
        <v>8</v>
      </c>
      <c r="Q60" s="33"/>
      <c r="R60" s="33"/>
      <c r="S60" s="33"/>
      <c r="T60" s="33" t="s">
        <v>8</v>
      </c>
      <c r="U60" s="181">
        <f>U49</f>
        <v>49</v>
      </c>
      <c r="V60" s="33" t="s">
        <v>8</v>
      </c>
      <c r="W60" s="33"/>
      <c r="X60" s="33"/>
      <c r="Y60" s="33" t="s">
        <v>8</v>
      </c>
      <c r="Z60" s="181">
        <f>Z49</f>
        <v>46</v>
      </c>
      <c r="AA60" s="33" t="s">
        <v>8</v>
      </c>
      <c r="AB60" s="33"/>
      <c r="AC60" s="33"/>
      <c r="AD60" s="33" t="s">
        <v>8</v>
      </c>
      <c r="AE60" s="181">
        <f>AE49</f>
        <v>48</v>
      </c>
      <c r="AF60" s="33" t="s">
        <v>8</v>
      </c>
      <c r="AG60" s="33"/>
      <c r="AH60" s="33"/>
      <c r="AI60" s="33"/>
      <c r="AJ60" s="33" t="s">
        <v>8</v>
      </c>
      <c r="AK60" s="181">
        <f>AK49</f>
        <v>45</v>
      </c>
      <c r="AL60" s="2"/>
      <c r="AM60" s="2"/>
      <c r="AN60" s="33"/>
      <c r="AO60" s="32"/>
      <c r="AP60" s="32"/>
      <c r="AQ60" s="32"/>
      <c r="AR60" s="32"/>
      <c r="AS60" s="31">
        <f>AS49</f>
        <v>10</v>
      </c>
      <c r="AT60" s="50">
        <f>AT49</f>
        <v>10</v>
      </c>
      <c r="AU60" s="33"/>
      <c r="AV60" s="32"/>
      <c r="AW60" s="32"/>
      <c r="AX60" s="31">
        <f>AX49</f>
        <v>10</v>
      </c>
      <c r="AY60" s="50">
        <f>AY49</f>
        <v>10</v>
      </c>
      <c r="AZ60" s="31"/>
      <c r="BA60" s="31"/>
      <c r="BB60" s="31"/>
      <c r="BC60" s="31">
        <f>BC49</f>
        <v>9</v>
      </c>
      <c r="BD60" s="50">
        <f>BD49</f>
        <v>9</v>
      </c>
      <c r="BE60" s="33"/>
      <c r="BF60" s="32"/>
      <c r="BG60" s="32"/>
      <c r="BH60" s="31">
        <f>BH49</f>
        <v>9</v>
      </c>
      <c r="BI60" s="50">
        <f>BI49</f>
        <v>9</v>
      </c>
    </row>
    <row r="61" spans="2:61" x14ac:dyDescent="0.25">
      <c r="B61" s="4" t="s">
        <v>3</v>
      </c>
      <c r="C61" s="4">
        <f>SUM(C59+C60)</f>
        <v>71</v>
      </c>
      <c r="D61" s="4"/>
      <c r="E61" s="13"/>
      <c r="F61" s="6">
        <f>SUM(F59+F60)</f>
        <v>107</v>
      </c>
      <c r="G61" s="6">
        <f>SUM(G59+G60)</f>
        <v>130</v>
      </c>
      <c r="H61" s="6">
        <f>SUM(H59+H60)</f>
        <v>120</v>
      </c>
      <c r="I61" s="6">
        <f>SUM(I59+I60)</f>
        <v>118</v>
      </c>
      <c r="J61" s="13"/>
      <c r="K61" s="6">
        <f>SUM(K59+K60)</f>
        <v>94</v>
      </c>
      <c r="L61" s="6">
        <f>SUM(L59+L60)</f>
        <v>103</v>
      </c>
      <c r="M61" s="6">
        <f>SUM(M59+M60)</f>
        <v>98</v>
      </c>
      <c r="N61" s="6">
        <f>SUM(N59+N60)</f>
        <v>104</v>
      </c>
      <c r="O61" s="21"/>
      <c r="P61" s="3" t="s">
        <v>8</v>
      </c>
      <c r="Q61" s="3"/>
      <c r="R61" s="3"/>
      <c r="S61" s="3"/>
      <c r="T61" s="3" t="s">
        <v>8</v>
      </c>
      <c r="U61" s="15">
        <f>U59+U60</f>
        <v>89</v>
      </c>
      <c r="V61" s="3" t="s">
        <v>8</v>
      </c>
      <c r="W61" s="3"/>
      <c r="X61" s="3"/>
      <c r="Y61" s="3" t="s">
        <v>8</v>
      </c>
      <c r="Z61" s="15">
        <f>Z59+Z60</f>
        <v>96</v>
      </c>
      <c r="AA61" s="3" t="s">
        <v>8</v>
      </c>
      <c r="AB61" s="3"/>
      <c r="AC61" s="3"/>
      <c r="AD61" s="3" t="s">
        <v>8</v>
      </c>
      <c r="AE61" s="15">
        <f>AE59+AE60</f>
        <v>102</v>
      </c>
      <c r="AF61" s="3" t="s">
        <v>8</v>
      </c>
      <c r="AG61" s="3"/>
      <c r="AH61" s="3"/>
      <c r="AI61" s="3"/>
      <c r="AJ61" s="3" t="s">
        <v>8</v>
      </c>
      <c r="AK61" s="15">
        <f>AK59+AK60</f>
        <v>99</v>
      </c>
      <c r="AL61" s="2"/>
      <c r="AM61" s="2"/>
      <c r="AN61" s="3"/>
      <c r="AO61" s="1"/>
      <c r="AP61" s="1"/>
      <c r="AQ61" s="1"/>
      <c r="AR61" s="1"/>
      <c r="AS61" s="6">
        <f>SUM(AS59+AS60)</f>
        <v>24</v>
      </c>
      <c r="AT61" s="49">
        <f>SUM(AT59+AT60)</f>
        <v>24</v>
      </c>
      <c r="AU61" s="3"/>
      <c r="AV61" s="1"/>
      <c r="AW61" s="1"/>
      <c r="AX61" s="6">
        <f>SUM(AX59+AX60)</f>
        <v>16</v>
      </c>
      <c r="AY61" s="49">
        <f>SUM(AY59+AY60)</f>
        <v>16</v>
      </c>
      <c r="AZ61" s="6"/>
      <c r="BA61" s="6"/>
      <c r="BB61" s="6"/>
      <c r="BC61" s="6">
        <f>SUM(BC59+BC60)</f>
        <v>18</v>
      </c>
      <c r="BD61" s="49">
        <f>SUM(BD59+BD60)</f>
        <v>18</v>
      </c>
      <c r="BE61" s="3"/>
      <c r="BF61" s="1"/>
      <c r="BG61" s="1"/>
      <c r="BH61" s="6">
        <f>SUM(BH59+BH60)</f>
        <v>15</v>
      </c>
      <c r="BI61" s="49">
        <f>SUM(BI59+BI60)</f>
        <v>15</v>
      </c>
    </row>
    <row r="62" spans="2:61" x14ac:dyDescent="0.25">
      <c r="B62" s="26" t="s">
        <v>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AL62" s="2"/>
      <c r="AM62" s="2"/>
      <c r="BI62" s="46" t="s">
        <v>8</v>
      </c>
    </row>
    <row r="63" spans="2:61" x14ac:dyDescent="0.25">
      <c r="B63" t="s">
        <v>8</v>
      </c>
      <c r="AN63" s="43" t="s">
        <v>8</v>
      </c>
      <c r="AO63" s="7"/>
      <c r="AP63" s="7"/>
      <c r="AQ63" s="7"/>
      <c r="AR63" s="7"/>
      <c r="AS63" s="7"/>
      <c r="AX63" s="7"/>
    </row>
    <row r="64" spans="2:61" x14ac:dyDescent="0.25">
      <c r="B64" s="26" t="s">
        <v>8</v>
      </c>
      <c r="C64" s="26"/>
      <c r="E64" s="43"/>
      <c r="F64" s="43"/>
      <c r="G64" s="43"/>
      <c r="H64" s="45"/>
      <c r="I64" s="43"/>
      <c r="J64" s="43"/>
      <c r="K64" s="98" t="str">
        <f>'DAY 1 INPUT'!N4</f>
        <v>Derek</v>
      </c>
      <c r="L64" s="98" t="str">
        <f>'DAY 1 INPUT'!O4</f>
        <v>Paul</v>
      </c>
      <c r="M64" s="87" t="str">
        <f>'DAY 1 INPUT'!P4</f>
        <v>Brian</v>
      </c>
      <c r="N64" s="87" t="str">
        <f>'DAY 1 INPUT'!Q4</f>
        <v>Robin</v>
      </c>
      <c r="O64" s="7"/>
      <c r="P64" s="43" t="s">
        <v>13</v>
      </c>
      <c r="AN64" s="16" t="s">
        <v>8</v>
      </c>
      <c r="AO64" s="22"/>
      <c r="AP64" s="26" t="s">
        <v>11</v>
      </c>
      <c r="AQ64" s="26"/>
      <c r="AR64" s="26"/>
      <c r="AS64" s="26"/>
      <c r="AT64" s="26"/>
      <c r="AU64" s="26"/>
      <c r="AV64" s="26"/>
      <c r="AW64" s="26"/>
      <c r="AX64" s="26"/>
      <c r="AZ64" s="98" t="str">
        <f>K64</f>
        <v>Derek</v>
      </c>
      <c r="BA64" s="98" t="str">
        <f>L64</f>
        <v>Paul</v>
      </c>
      <c r="BB64" s="87" t="str">
        <f>M64</f>
        <v>Brian</v>
      </c>
      <c r="BC64" s="87" t="str">
        <f>N64</f>
        <v>Robin</v>
      </c>
    </row>
    <row r="65" spans="2:61" x14ac:dyDescent="0.25">
      <c r="B65" s="26" t="s">
        <v>8</v>
      </c>
      <c r="C65" s="26"/>
      <c r="E65" s="43"/>
      <c r="F65" s="43"/>
      <c r="G65" s="43"/>
      <c r="H65" s="45"/>
      <c r="I65" s="43"/>
      <c r="J65" s="43"/>
      <c r="K65" s="136">
        <f>'DAY 1 INPUT'!N5</f>
        <v>24</v>
      </c>
      <c r="L65" s="136">
        <f>'DAY 1 INPUT'!O5</f>
        <v>16</v>
      </c>
      <c r="M65" s="136">
        <f>'DAY 1 INPUT'!P5</f>
        <v>32</v>
      </c>
      <c r="N65" s="136">
        <f>'DAY 1 INPUT'!Q5</f>
        <v>12</v>
      </c>
      <c r="O65" s="7"/>
      <c r="P65" s="43" t="s">
        <v>14</v>
      </c>
      <c r="AM65" t="s">
        <v>8</v>
      </c>
      <c r="AN65" s="44" t="s">
        <v>8</v>
      </c>
      <c r="AO65" s="44" t="s">
        <v>8</v>
      </c>
      <c r="AP65" s="26" t="s">
        <v>12</v>
      </c>
      <c r="AQ65" s="26"/>
      <c r="AR65" s="26"/>
      <c r="AS65" s="26"/>
      <c r="AT65" s="26"/>
      <c r="AU65" s="26"/>
      <c r="AV65" s="26"/>
      <c r="AW65" s="26"/>
      <c r="AX65" s="26"/>
      <c r="AY65" s="43"/>
      <c r="AZ65" s="137">
        <f>(K92-C69)</f>
        <v>32</v>
      </c>
      <c r="BA65" s="137">
        <f>L92-C69</f>
        <v>28</v>
      </c>
      <c r="BB65" s="137">
        <f>(M92-C69)</f>
        <v>36</v>
      </c>
      <c r="BC65" s="137">
        <f>(N92-C69)</f>
        <v>24</v>
      </c>
      <c r="BE65" t="s">
        <v>8</v>
      </c>
      <c r="BF65" s="16"/>
    </row>
    <row r="66" spans="2:61" x14ac:dyDescent="0.25">
      <c r="B66" t="s">
        <v>8</v>
      </c>
      <c r="L66" s="11" t="s">
        <v>8</v>
      </c>
      <c r="M66" s="11"/>
      <c r="AN66" t="s">
        <v>8</v>
      </c>
      <c r="AO66" t="s">
        <v>8</v>
      </c>
      <c r="AZ66">
        <f>AZ65-K65</f>
        <v>8</v>
      </c>
      <c r="BA66">
        <f>BA65-L65</f>
        <v>12</v>
      </c>
      <c r="BB66">
        <f>BB65-M65</f>
        <v>4</v>
      </c>
      <c r="BC66">
        <f>BC65-N65</f>
        <v>12</v>
      </c>
    </row>
    <row r="67" spans="2:61" x14ac:dyDescent="0.25">
      <c r="B67" t="s">
        <v>8</v>
      </c>
      <c r="AN67" s="24" t="s">
        <v>10</v>
      </c>
      <c r="AO67" s="26"/>
      <c r="AS67" s="44"/>
      <c r="AU67" s="44"/>
      <c r="AV67" s="44"/>
      <c r="AW67" s="44"/>
      <c r="AX67" s="44"/>
      <c r="AY67" s="22"/>
      <c r="AZ67" s="22"/>
      <c r="BA67" s="22"/>
      <c r="BB67" s="22"/>
      <c r="BC67" s="22"/>
      <c r="BE67" s="22"/>
      <c r="BF67" s="22"/>
      <c r="BG67" s="22"/>
      <c r="BH67" s="22"/>
    </row>
    <row r="68" spans="2:61" x14ac:dyDescent="0.25">
      <c r="B68" s="27" t="s">
        <v>4</v>
      </c>
      <c r="C68" s="28" t="s">
        <v>7</v>
      </c>
      <c r="D68" s="52"/>
      <c r="E68" s="10"/>
      <c r="F68" s="535" t="s">
        <v>6</v>
      </c>
      <c r="G68" s="536"/>
      <c r="H68" s="536"/>
      <c r="I68" s="536"/>
      <c r="J68" s="10"/>
      <c r="K68" s="17" t="s">
        <v>29</v>
      </c>
      <c r="L68" s="17"/>
      <c r="M68" s="17"/>
      <c r="N68" s="17"/>
      <c r="O68" s="18"/>
      <c r="P68" s="10"/>
      <c r="Q68" s="18"/>
      <c r="R68" s="18"/>
      <c r="S68" s="18"/>
      <c r="T68" s="10"/>
      <c r="U68" s="10"/>
      <c r="V68" s="10"/>
      <c r="W68" s="18" t="s">
        <v>25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2"/>
      <c r="AN68" s="514" t="s">
        <v>24</v>
      </c>
      <c r="AO68" s="514"/>
      <c r="AP68" s="514"/>
      <c r="AQ68" s="514"/>
      <c r="AR68" s="514"/>
      <c r="AS68" s="514"/>
      <c r="AT68" s="514"/>
      <c r="AU68" s="514"/>
      <c r="AV68" s="514"/>
      <c r="AW68" s="514"/>
      <c r="AX68" s="514"/>
    </row>
    <row r="69" spans="2:61" x14ac:dyDescent="0.25">
      <c r="B69" s="53">
        <f>'DAY 1 INPUT'!B4</f>
        <v>71</v>
      </c>
      <c r="C69" s="54">
        <f>'DAY 1 INPUT'!C4</f>
        <v>69</v>
      </c>
      <c r="D69" s="55" t="s">
        <v>8</v>
      </c>
      <c r="E69" s="2"/>
      <c r="F69" s="65" t="s">
        <v>9</v>
      </c>
      <c r="G69" s="13"/>
      <c r="H69" s="13"/>
      <c r="I69" s="13"/>
      <c r="J69" s="2"/>
      <c r="K69" s="9" t="s">
        <v>30</v>
      </c>
      <c r="L69" s="20"/>
      <c r="M69" s="20"/>
      <c r="N69" s="20"/>
      <c r="O69" s="9"/>
      <c r="Q69" s="19"/>
      <c r="R69" s="19"/>
      <c r="S69" s="19"/>
      <c r="U69" s="19" t="s">
        <v>26</v>
      </c>
      <c r="V69" s="2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57"/>
      <c r="AL69" t="s">
        <v>8</v>
      </c>
      <c r="AO69" t="s">
        <v>8</v>
      </c>
    </row>
    <row r="70" spans="2:61" x14ac:dyDescent="0.25">
      <c r="B70" s="8" t="s">
        <v>0</v>
      </c>
      <c r="C70" s="8" t="s">
        <v>4</v>
      </c>
      <c r="D70" s="61" t="s">
        <v>28</v>
      </c>
      <c r="E70" s="2"/>
      <c r="F70" s="98" t="str">
        <f>K64</f>
        <v>Derek</v>
      </c>
      <c r="G70" s="98" t="str">
        <f>L64</f>
        <v>Paul</v>
      </c>
      <c r="H70" s="87" t="str">
        <f>M64</f>
        <v>Brian</v>
      </c>
      <c r="I70" s="87" t="str">
        <f>N64</f>
        <v>Robin</v>
      </c>
      <c r="J70" s="2"/>
      <c r="K70" s="98" t="str">
        <f>K64</f>
        <v>Derek</v>
      </c>
      <c r="L70" s="98" t="str">
        <f>L64</f>
        <v>Paul</v>
      </c>
      <c r="M70" s="87" t="str">
        <f>M64</f>
        <v>Brian</v>
      </c>
      <c r="N70" s="87" t="str">
        <f>N64</f>
        <v>Robin</v>
      </c>
      <c r="O70" s="9"/>
      <c r="P70" s="533" t="str">
        <f>K64</f>
        <v>Derek</v>
      </c>
      <c r="Q70" s="534"/>
      <c r="R70" s="534"/>
      <c r="S70" s="534"/>
      <c r="T70" s="534"/>
      <c r="U70" s="60" t="s">
        <v>8</v>
      </c>
      <c r="V70" s="3" t="str">
        <f>L64</f>
        <v>Paul</v>
      </c>
      <c r="W70" s="59"/>
      <c r="X70" s="59"/>
      <c r="Y70" s="59"/>
      <c r="Z70" s="60"/>
      <c r="AA70" s="58" t="str">
        <f>M64</f>
        <v>Brian</v>
      </c>
      <c r="AB70" s="59"/>
      <c r="AC70" s="59"/>
      <c r="AD70" s="59"/>
      <c r="AE70" s="60"/>
      <c r="AF70" s="58" t="str">
        <f>N64</f>
        <v>Robin</v>
      </c>
      <c r="AG70" s="59"/>
      <c r="AH70" s="59" t="s">
        <v>8</v>
      </c>
      <c r="AI70" s="59"/>
      <c r="AJ70" s="59"/>
      <c r="AK70" s="60"/>
      <c r="AL70" t="s">
        <v>8</v>
      </c>
      <c r="AN70" s="99" t="str">
        <f>K64</f>
        <v>Derek</v>
      </c>
      <c r="AO70" s="100"/>
      <c r="AP70" s="100"/>
      <c r="AQ70" s="100"/>
      <c r="AR70" s="100"/>
      <c r="AS70" s="101"/>
      <c r="AU70" s="99" t="str">
        <f>L64</f>
        <v>Paul</v>
      </c>
      <c r="AV70" s="100"/>
      <c r="AW70" s="100"/>
      <c r="AX70" s="101"/>
      <c r="AY70" s="2"/>
      <c r="AZ70" s="102" t="str">
        <f>M64</f>
        <v>Brian</v>
      </c>
      <c r="BA70" s="103"/>
      <c r="BB70" s="103"/>
      <c r="BC70" s="104"/>
      <c r="BD70" s="51"/>
      <c r="BE70" s="102" t="str">
        <f>N64</f>
        <v>Robin</v>
      </c>
      <c r="BF70" s="103"/>
      <c r="BG70" s="103"/>
      <c r="BH70" s="104"/>
    </row>
    <row r="71" spans="2:61" x14ac:dyDescent="0.25">
      <c r="B71" s="29">
        <v>1</v>
      </c>
      <c r="C71" s="29">
        <f>'DAY 1 INPUT'!C6</f>
        <v>5</v>
      </c>
      <c r="D71" s="30">
        <f>'DAY 1 INPUT'!D6</f>
        <v>11</v>
      </c>
      <c r="E71" s="2"/>
      <c r="F71" s="114">
        <f>'DAY 1 INPUT'!N6</f>
        <v>11</v>
      </c>
      <c r="G71" s="114">
        <f>'DAY 1 INPUT'!O6</f>
        <v>8</v>
      </c>
      <c r="H71" s="114">
        <f>'DAY 1 INPUT'!P6</f>
        <v>9</v>
      </c>
      <c r="I71" s="114">
        <f>'DAY 1 INPUT'!Q6</f>
        <v>6</v>
      </c>
      <c r="J71" s="2"/>
      <c r="K71" s="31">
        <f t="shared" ref="K71:K79" si="100">IF(F71-C71 &gt;2,C71+2,F71)</f>
        <v>7</v>
      </c>
      <c r="L71" s="31">
        <f t="shared" ref="L71:L79" si="101">IF(G71-C71 &gt;2,C71+2,G71)</f>
        <v>7</v>
      </c>
      <c r="M71" s="31">
        <f t="shared" ref="M71:M79" si="102">IF(H71-C71 &gt;2,C71+2,H71)</f>
        <v>7</v>
      </c>
      <c r="N71" s="31">
        <f t="shared" ref="N71:N79" si="103">IF(I71-C71 &gt;2,C71+2,I71)</f>
        <v>6</v>
      </c>
      <c r="O71" s="9"/>
      <c r="P71" s="33">
        <f>IF(K65=D71,1,0)</f>
        <v>0</v>
      </c>
      <c r="Q71" s="33">
        <f>IF(K65&gt;D71,1,0)</f>
        <v>1</v>
      </c>
      <c r="R71" s="33">
        <f>IF(K65&gt;D71+17,1,0)</f>
        <v>0</v>
      </c>
      <c r="S71" s="33"/>
      <c r="T71" s="33">
        <f t="shared" ref="T71:T79" si="104">SUM(P71:R71)+C71</f>
        <v>6</v>
      </c>
      <c r="U71" s="181">
        <f t="shared" ref="U71:U79" si="105">(F71-T71)+C71</f>
        <v>10</v>
      </c>
      <c r="V71" s="33">
        <f>IF(L65=D71,1,0)</f>
        <v>0</v>
      </c>
      <c r="W71" s="33">
        <f>IF(L65&gt;D71,1,0)</f>
        <v>1</v>
      </c>
      <c r="X71" s="33">
        <f>IF(L65&gt;D71+17,1,0)</f>
        <v>0</v>
      </c>
      <c r="Y71" s="33">
        <f t="shared" ref="Y71:Y79" si="106">SUM(V71:X71)+C71</f>
        <v>6</v>
      </c>
      <c r="Z71" s="181">
        <f t="shared" ref="Z71:Z79" si="107">(G71-Y71)+C71</f>
        <v>7</v>
      </c>
      <c r="AA71" s="33">
        <f>IF(M65=D71,1,0)</f>
        <v>0</v>
      </c>
      <c r="AB71" s="33">
        <f>IF(M65&gt;D71,1,0)</f>
        <v>1</v>
      </c>
      <c r="AC71" s="33">
        <f>IF(M65&gt;D71+17,1,0)</f>
        <v>1</v>
      </c>
      <c r="AD71" s="33">
        <f t="shared" ref="AD71:AD79" si="108">SUM(AA71:AC71)+C71</f>
        <v>7</v>
      </c>
      <c r="AE71" s="181">
        <f t="shared" ref="AE71:AE79" si="109">(H71-AD71)+C71</f>
        <v>7</v>
      </c>
      <c r="AF71" s="33">
        <f>IF(N65=D71,1,0)</f>
        <v>0</v>
      </c>
      <c r="AG71" s="33">
        <f>IF(N65&gt;D71,1,0)</f>
        <v>1</v>
      </c>
      <c r="AH71" s="33">
        <f>IF(N65&gt;D71+17,1,0)</f>
        <v>0</v>
      </c>
      <c r="AI71" s="33"/>
      <c r="AJ71" s="33">
        <f t="shared" ref="AJ71:AJ79" si="110">SUM(AF71:AH71)+C71</f>
        <v>6</v>
      </c>
      <c r="AK71" s="181">
        <f t="shared" ref="AK71:AK79" si="111">(I71-AJ71)+C71</f>
        <v>5</v>
      </c>
      <c r="AL71" s="2"/>
      <c r="AM71" s="2"/>
      <c r="AN71" s="31">
        <f xml:space="preserve"> IF( K65-D71&lt;0,-1,0)</f>
        <v>0</v>
      </c>
      <c r="AO71" s="31">
        <f xml:space="preserve"> IF(K65-D71&gt;17,C71+2,C71+1)</f>
        <v>6</v>
      </c>
      <c r="AP71" s="31">
        <f t="shared" ref="AP71:AP79" si="112">(AO71+2)-F71</f>
        <v>-3</v>
      </c>
      <c r="AQ71" s="31"/>
      <c r="AR71" s="31"/>
      <c r="AS71" s="31">
        <f t="shared" ref="AS71:AS79" si="113" xml:space="preserve"> IF(AP71&lt;0, 0, AP71+AN71)</f>
        <v>0</v>
      </c>
      <c r="AT71" s="47">
        <f t="shared" ref="AT71:AT79" si="114">IF(AS71&lt;0,0,AS71)</f>
        <v>0</v>
      </c>
      <c r="AU71" s="31">
        <f xml:space="preserve"> IF( L65-D71&lt;0,-1,0)</f>
        <v>0</v>
      </c>
      <c r="AV71" s="31">
        <f xml:space="preserve"> IF(L65-D71&gt;17,C71+2,C71+1)</f>
        <v>6</v>
      </c>
      <c r="AW71" s="31">
        <f t="shared" ref="AW71:AW79" si="115">(AV71+2)-G71</f>
        <v>0</v>
      </c>
      <c r="AX71" s="31">
        <f t="shared" ref="AX71:AX79" si="116" xml:space="preserve"> IF(AW71&lt;0, 0, AW71+AU71)</f>
        <v>0</v>
      </c>
      <c r="AY71" s="47">
        <f t="shared" ref="AY71:AY79" si="117">IF(AX71&lt;0,0,AX71)</f>
        <v>0</v>
      </c>
      <c r="AZ71" s="31">
        <f xml:space="preserve"> IF( M65-D71&lt;0,-1,0)</f>
        <v>0</v>
      </c>
      <c r="BA71" s="31">
        <f xml:space="preserve"> IF(M65-D71&gt;17,C71+2,C71+1)</f>
        <v>7</v>
      </c>
      <c r="BB71" s="31">
        <f t="shared" ref="BB71:BB79" si="118">(BA71+2)-H71</f>
        <v>0</v>
      </c>
      <c r="BC71" s="31">
        <f t="shared" ref="BC71:BC79" si="119">IF(BB71&lt;0,0,BB71+AZ71)</f>
        <v>0</v>
      </c>
      <c r="BD71" s="47">
        <f t="shared" ref="BD71:BD79" si="120">IF(BC71&lt;0,0,BC71)</f>
        <v>0</v>
      </c>
      <c r="BE71" s="31">
        <f xml:space="preserve"> IF( N65-D71&lt;0,-1,0)</f>
        <v>0</v>
      </c>
      <c r="BF71" s="31">
        <f xml:space="preserve"> IF(N65-D71&gt;17,C71+2,C71+1)</f>
        <v>6</v>
      </c>
      <c r="BG71" s="31">
        <f t="shared" ref="BG71:BG79" si="121">(BF71+2)-I71</f>
        <v>2</v>
      </c>
      <c r="BH71" s="31">
        <f t="shared" ref="BH71:BH79" si="122" xml:space="preserve"> IF(BG71&lt;0, 0, BG71+BE71)</f>
        <v>2</v>
      </c>
      <c r="BI71" s="47">
        <f t="shared" ref="BI71:BI79" si="123">IF(BH71&lt;0,0,BH71)</f>
        <v>2</v>
      </c>
    </row>
    <row r="72" spans="2:61" x14ac:dyDescent="0.25">
      <c r="B72" s="4">
        <v>2</v>
      </c>
      <c r="C72" s="138">
        <f>'DAY 1 INPUT'!C7</f>
        <v>4</v>
      </c>
      <c r="D72" s="139">
        <f>'DAY 1 INPUT'!D7</f>
        <v>1</v>
      </c>
      <c r="E72" s="76"/>
      <c r="F72" s="140">
        <f>'DAY 1 INPUT'!N7</f>
        <v>9</v>
      </c>
      <c r="G72" s="140">
        <f>'DAY 1 INPUT'!O7</f>
        <v>7</v>
      </c>
      <c r="H72" s="140">
        <f>'DAY 1 INPUT'!P7</f>
        <v>8</v>
      </c>
      <c r="I72" s="140">
        <f>'DAY 1 INPUT'!Q7</f>
        <v>5</v>
      </c>
      <c r="J72" s="2"/>
      <c r="K72" s="6">
        <f t="shared" si="100"/>
        <v>6</v>
      </c>
      <c r="L72" s="6">
        <f t="shared" si="101"/>
        <v>6</v>
      </c>
      <c r="M72" s="6">
        <f t="shared" si="102"/>
        <v>6</v>
      </c>
      <c r="N72" s="6">
        <f t="shared" si="103"/>
        <v>5</v>
      </c>
      <c r="O72" s="9"/>
      <c r="P72" s="3">
        <f>IF(K65=D72,1,0)</f>
        <v>0</v>
      </c>
      <c r="Q72" s="3">
        <f>IF(K65&gt;D72,1,0)</f>
        <v>1</v>
      </c>
      <c r="R72" s="3">
        <f>IF(K65&gt;D72+17,1,0)</f>
        <v>1</v>
      </c>
      <c r="S72" s="3"/>
      <c r="T72" s="3">
        <f t="shared" si="104"/>
        <v>6</v>
      </c>
      <c r="U72" s="15">
        <f t="shared" si="105"/>
        <v>7</v>
      </c>
      <c r="V72" s="3">
        <f>IF(L65=D72,1,0)</f>
        <v>0</v>
      </c>
      <c r="W72" s="3">
        <f>IF(L65&gt;D72,1,0)</f>
        <v>1</v>
      </c>
      <c r="X72" s="3">
        <f>IF(L65&gt;D72+17,1,0)</f>
        <v>0</v>
      </c>
      <c r="Y72" s="3">
        <f t="shared" si="106"/>
        <v>5</v>
      </c>
      <c r="Z72" s="15">
        <f t="shared" si="107"/>
        <v>6</v>
      </c>
      <c r="AA72" s="3">
        <f>IF(M65=D72,1,0)</f>
        <v>0</v>
      </c>
      <c r="AB72" s="3">
        <f>IF(M65&gt;D72,1,0)</f>
        <v>1</v>
      </c>
      <c r="AC72" s="3">
        <f>IF(M65&gt;D72+17,1,0)</f>
        <v>1</v>
      </c>
      <c r="AD72" s="3">
        <f t="shared" si="108"/>
        <v>6</v>
      </c>
      <c r="AE72" s="15">
        <f t="shared" si="109"/>
        <v>6</v>
      </c>
      <c r="AF72" s="3">
        <f>IF(N65=D72,1,0)</f>
        <v>0</v>
      </c>
      <c r="AG72" s="3">
        <f>IF(N65&gt;D72,1,0)</f>
        <v>1</v>
      </c>
      <c r="AH72" s="3">
        <f>IF(N65&gt;D72+17,1,0)</f>
        <v>0</v>
      </c>
      <c r="AI72" s="3"/>
      <c r="AJ72" s="3">
        <f t="shared" si="110"/>
        <v>5</v>
      </c>
      <c r="AK72" s="15">
        <f t="shared" si="111"/>
        <v>4</v>
      </c>
      <c r="AL72" s="25" t="s">
        <v>8</v>
      </c>
      <c r="AM72" s="25"/>
      <c r="AN72" s="6">
        <f xml:space="preserve"> IF( K65-D72&lt;0,-1,0)</f>
        <v>0</v>
      </c>
      <c r="AO72" s="6">
        <f xml:space="preserve"> IF(K65-D72&gt;17,C72+2,C72+1)</f>
        <v>6</v>
      </c>
      <c r="AP72" s="6">
        <f t="shared" si="112"/>
        <v>-1</v>
      </c>
      <c r="AQ72" s="6"/>
      <c r="AR72" s="6"/>
      <c r="AS72" s="74">
        <f t="shared" si="113"/>
        <v>0</v>
      </c>
      <c r="AT72" s="47">
        <f t="shared" si="114"/>
        <v>0</v>
      </c>
      <c r="AU72" s="6">
        <f xml:space="preserve"> IF( L65-D72&lt;0,-1,0)</f>
        <v>0</v>
      </c>
      <c r="AV72" s="6">
        <f xml:space="preserve"> IF(L65-D72&gt;17,C72+2,C72+1)</f>
        <v>5</v>
      </c>
      <c r="AW72" s="6">
        <f t="shared" si="115"/>
        <v>0</v>
      </c>
      <c r="AX72" s="6">
        <f t="shared" si="116"/>
        <v>0</v>
      </c>
      <c r="AY72" s="47">
        <f t="shared" si="117"/>
        <v>0</v>
      </c>
      <c r="AZ72" s="6">
        <f xml:space="preserve"> IF( M65-D72&lt;0,-1,0)</f>
        <v>0</v>
      </c>
      <c r="BA72" s="6">
        <f xml:space="preserve"> IF(M65-D72&gt;17,C72+2,C72+1)</f>
        <v>6</v>
      </c>
      <c r="BB72" s="6">
        <f t="shared" si="118"/>
        <v>0</v>
      </c>
      <c r="BC72" s="6">
        <f t="shared" si="119"/>
        <v>0</v>
      </c>
      <c r="BD72" s="47">
        <f t="shared" si="120"/>
        <v>0</v>
      </c>
      <c r="BE72" s="6">
        <f xml:space="preserve"> IF( N65-D72&lt;0,-1,0)</f>
        <v>0</v>
      </c>
      <c r="BF72" s="6">
        <f xml:space="preserve"> IF(N65-D72&gt;17,C72+2,C72+1)</f>
        <v>5</v>
      </c>
      <c r="BG72" s="6">
        <f t="shared" si="121"/>
        <v>2</v>
      </c>
      <c r="BH72" s="6">
        <f t="shared" si="122"/>
        <v>2</v>
      </c>
      <c r="BI72" s="47">
        <f t="shared" si="123"/>
        <v>2</v>
      </c>
    </row>
    <row r="73" spans="2:61" x14ac:dyDescent="0.25">
      <c r="B73" s="29">
        <v>3</v>
      </c>
      <c r="C73" s="29">
        <f>'DAY 1 INPUT'!C8</f>
        <v>4</v>
      </c>
      <c r="D73" s="30">
        <f>'DAY 1 INPUT'!D8</f>
        <v>7</v>
      </c>
      <c r="E73" s="2"/>
      <c r="F73" s="114">
        <f>'DAY 1 INPUT'!N8</f>
        <v>7</v>
      </c>
      <c r="G73" s="114">
        <f>'DAY 1 INPUT'!O8</f>
        <v>7</v>
      </c>
      <c r="H73" s="114">
        <f>'DAY 1 INPUT'!P8</f>
        <v>5</v>
      </c>
      <c r="I73" s="114">
        <f>'DAY 1 INPUT'!Q8</f>
        <v>6</v>
      </c>
      <c r="J73" s="2"/>
      <c r="K73" s="31">
        <f t="shared" si="100"/>
        <v>6</v>
      </c>
      <c r="L73" s="31">
        <f t="shared" si="101"/>
        <v>6</v>
      </c>
      <c r="M73" s="31">
        <f t="shared" si="102"/>
        <v>5</v>
      </c>
      <c r="N73" s="31">
        <f t="shared" si="103"/>
        <v>6</v>
      </c>
      <c r="O73" s="9"/>
      <c r="P73" s="33">
        <f>IF(K65=D73,1,0)</f>
        <v>0</v>
      </c>
      <c r="Q73" s="33">
        <f>IF(K65&gt;D73,1,0)</f>
        <v>1</v>
      </c>
      <c r="R73" s="33">
        <f>IF(K65&gt;D73+17,1,0)</f>
        <v>0</v>
      </c>
      <c r="S73" s="33"/>
      <c r="T73" s="33">
        <f t="shared" si="104"/>
        <v>5</v>
      </c>
      <c r="U73" s="181">
        <f t="shared" si="105"/>
        <v>6</v>
      </c>
      <c r="V73" s="33">
        <f>IF(L65=D73,1,0)</f>
        <v>0</v>
      </c>
      <c r="W73" s="33">
        <f>IF(L65&gt;D73,1,0)</f>
        <v>1</v>
      </c>
      <c r="X73" s="33">
        <f>IF(L65&gt;D73+17,1,0)</f>
        <v>0</v>
      </c>
      <c r="Y73" s="33">
        <f t="shared" si="106"/>
        <v>5</v>
      </c>
      <c r="Z73" s="181">
        <f t="shared" si="107"/>
        <v>6</v>
      </c>
      <c r="AA73" s="33">
        <f>IF(M65=D73,1,0)</f>
        <v>0</v>
      </c>
      <c r="AB73" s="33">
        <f>IF(M65&gt;D73,1,0)</f>
        <v>1</v>
      </c>
      <c r="AC73" s="33">
        <f>IF(M65&gt;D73+17,1,0)</f>
        <v>1</v>
      </c>
      <c r="AD73" s="33">
        <f t="shared" si="108"/>
        <v>6</v>
      </c>
      <c r="AE73" s="181">
        <f t="shared" si="109"/>
        <v>3</v>
      </c>
      <c r="AF73" s="33">
        <f>IF(N65=D73,1,0)</f>
        <v>0</v>
      </c>
      <c r="AG73" s="33">
        <f>IF(N65&gt;D73,1,0)</f>
        <v>1</v>
      </c>
      <c r="AH73" s="33">
        <f>IF(N65&gt;D73+17,1,0)</f>
        <v>0</v>
      </c>
      <c r="AI73" s="33"/>
      <c r="AJ73" s="33">
        <f t="shared" si="110"/>
        <v>5</v>
      </c>
      <c r="AK73" s="181">
        <f t="shared" si="111"/>
        <v>5</v>
      </c>
      <c r="AL73" s="2"/>
      <c r="AM73" s="2"/>
      <c r="AN73" s="31">
        <f xml:space="preserve"> IF( K65-D73&lt;0,-1,0)</f>
        <v>0</v>
      </c>
      <c r="AO73" s="31">
        <f xml:space="preserve"> IF(K65-D73&gt;17,C73+2,C73+1)</f>
        <v>5</v>
      </c>
      <c r="AP73" s="31">
        <f t="shared" si="112"/>
        <v>0</v>
      </c>
      <c r="AQ73" s="31"/>
      <c r="AR73" s="31"/>
      <c r="AS73" s="31">
        <f t="shared" si="113"/>
        <v>0</v>
      </c>
      <c r="AT73" s="47">
        <f t="shared" si="114"/>
        <v>0</v>
      </c>
      <c r="AU73" s="31">
        <f xml:space="preserve"> IF( L65-D73&lt;0,-1,0)</f>
        <v>0</v>
      </c>
      <c r="AV73" s="31">
        <f xml:space="preserve"> IF(L65-D73&gt;17,C73+2,C73+1)</f>
        <v>5</v>
      </c>
      <c r="AW73" s="31">
        <f t="shared" si="115"/>
        <v>0</v>
      </c>
      <c r="AX73" s="31">
        <f t="shared" si="116"/>
        <v>0</v>
      </c>
      <c r="AY73" s="47">
        <f t="shared" si="117"/>
        <v>0</v>
      </c>
      <c r="AZ73" s="31">
        <f xml:space="preserve"> IF( M65-D73&lt;0,-1,0)</f>
        <v>0</v>
      </c>
      <c r="BA73" s="31">
        <f xml:space="preserve"> IF(M65-D73&gt;17,C73+2,C73+1)</f>
        <v>6</v>
      </c>
      <c r="BB73" s="31">
        <f t="shared" si="118"/>
        <v>3</v>
      </c>
      <c r="BC73" s="31">
        <f t="shared" si="119"/>
        <v>3</v>
      </c>
      <c r="BD73" s="47">
        <f t="shared" si="120"/>
        <v>3</v>
      </c>
      <c r="BE73" s="31">
        <f xml:space="preserve"> IF( N65-D73&lt;0,-1,0)</f>
        <v>0</v>
      </c>
      <c r="BF73" s="31">
        <f xml:space="preserve"> IF(N65-D73&gt;17,C73+2,C73+1)</f>
        <v>5</v>
      </c>
      <c r="BG73" s="31">
        <f t="shared" si="121"/>
        <v>1</v>
      </c>
      <c r="BH73" s="31">
        <f t="shared" si="122"/>
        <v>1</v>
      </c>
      <c r="BI73" s="47">
        <f t="shared" si="123"/>
        <v>1</v>
      </c>
    </row>
    <row r="74" spans="2:61" x14ac:dyDescent="0.25">
      <c r="B74" s="4">
        <v>4</v>
      </c>
      <c r="C74" s="138">
        <f>'DAY 1 INPUT'!C9</f>
        <v>3</v>
      </c>
      <c r="D74" s="139">
        <f>'DAY 1 INPUT'!D9</f>
        <v>15</v>
      </c>
      <c r="E74" s="76"/>
      <c r="F74" s="140">
        <f>'DAY 1 INPUT'!N9</f>
        <v>4</v>
      </c>
      <c r="G74" s="140">
        <f>'DAY 1 INPUT'!O9</f>
        <v>4</v>
      </c>
      <c r="H74" s="140">
        <f>'DAY 1 INPUT'!P9</f>
        <v>5</v>
      </c>
      <c r="I74" s="140">
        <f>'DAY 1 INPUT'!Q9</f>
        <v>6</v>
      </c>
      <c r="J74" s="2"/>
      <c r="K74" s="6">
        <f t="shared" si="100"/>
        <v>4</v>
      </c>
      <c r="L74" s="6">
        <f t="shared" si="101"/>
        <v>4</v>
      </c>
      <c r="M74" s="6">
        <f t="shared" si="102"/>
        <v>5</v>
      </c>
      <c r="N74" s="6">
        <f t="shared" si="103"/>
        <v>5</v>
      </c>
      <c r="O74" s="9"/>
      <c r="P74" s="3">
        <f>IF(K65=D74,1,0)</f>
        <v>0</v>
      </c>
      <c r="Q74" s="3">
        <f>IF(K65&gt;D74,1,0)</f>
        <v>1</v>
      </c>
      <c r="R74" s="3">
        <f>IF(K65&gt;D74+17,1,0)</f>
        <v>0</v>
      </c>
      <c r="S74" s="3"/>
      <c r="T74" s="3">
        <f t="shared" si="104"/>
        <v>4</v>
      </c>
      <c r="U74" s="15">
        <f t="shared" si="105"/>
        <v>3</v>
      </c>
      <c r="V74" s="3">
        <f>IF(L65=D74,1,0)</f>
        <v>0</v>
      </c>
      <c r="W74" s="3">
        <f>IF(L65&gt;D74,1,0)</f>
        <v>1</v>
      </c>
      <c r="X74" s="3">
        <f>IF(L65&gt;D74+17,1,0)</f>
        <v>0</v>
      </c>
      <c r="Y74" s="3">
        <f t="shared" si="106"/>
        <v>4</v>
      </c>
      <c r="Z74" s="15">
        <f t="shared" si="107"/>
        <v>3</v>
      </c>
      <c r="AA74" s="3">
        <f>IF(M65=D74,1,0)</f>
        <v>0</v>
      </c>
      <c r="AB74" s="3">
        <f>IF(M65&gt;D74,1,0)</f>
        <v>1</v>
      </c>
      <c r="AC74" s="3">
        <f>IF(M65&gt;D74+17,1,0)</f>
        <v>0</v>
      </c>
      <c r="AD74" s="3">
        <f t="shared" si="108"/>
        <v>4</v>
      </c>
      <c r="AE74" s="15">
        <f t="shared" si="109"/>
        <v>4</v>
      </c>
      <c r="AF74" s="3">
        <f>IF(N65=D74,1,0)</f>
        <v>0</v>
      </c>
      <c r="AG74" s="3">
        <f>IF(N65&gt;D74,1,0)</f>
        <v>0</v>
      </c>
      <c r="AH74" s="3">
        <f>IF(N65&gt;D74+17,1,0)</f>
        <v>0</v>
      </c>
      <c r="AI74" s="3"/>
      <c r="AJ74" s="3">
        <f t="shared" si="110"/>
        <v>3</v>
      </c>
      <c r="AK74" s="15">
        <f t="shared" si="111"/>
        <v>6</v>
      </c>
      <c r="AL74" s="2"/>
      <c r="AM74" s="2"/>
      <c r="AN74" s="6">
        <f xml:space="preserve"> IF( K65-D74&lt;0,-1,0)</f>
        <v>0</v>
      </c>
      <c r="AO74" s="6">
        <f xml:space="preserve"> IF(K65-D74&gt;17,C74+2,C74+1)</f>
        <v>4</v>
      </c>
      <c r="AP74" s="6">
        <f t="shared" si="112"/>
        <v>2</v>
      </c>
      <c r="AQ74" s="6"/>
      <c r="AR74" s="6"/>
      <c r="AS74" s="74">
        <f t="shared" si="113"/>
        <v>2</v>
      </c>
      <c r="AT74" s="47">
        <f t="shared" si="114"/>
        <v>2</v>
      </c>
      <c r="AU74" s="6">
        <f xml:space="preserve"> IF( L65-D74&lt;0,-1,0)</f>
        <v>0</v>
      </c>
      <c r="AV74" s="6">
        <f xml:space="preserve"> IF(L65-D74&gt;17,C74+2,C74+1)</f>
        <v>4</v>
      </c>
      <c r="AW74" s="6">
        <f t="shared" si="115"/>
        <v>2</v>
      </c>
      <c r="AX74" s="6">
        <f t="shared" si="116"/>
        <v>2</v>
      </c>
      <c r="AY74" s="47">
        <f t="shared" si="117"/>
        <v>2</v>
      </c>
      <c r="AZ74" s="6">
        <f xml:space="preserve"> IF( M65-D74&lt;0,-1,0)</f>
        <v>0</v>
      </c>
      <c r="BA74" s="6">
        <f xml:space="preserve"> IF(M65-D74&gt;17,C74+2,C74+1)</f>
        <v>4</v>
      </c>
      <c r="BB74" s="6">
        <f t="shared" si="118"/>
        <v>1</v>
      </c>
      <c r="BC74" s="6">
        <f t="shared" si="119"/>
        <v>1</v>
      </c>
      <c r="BD74" s="47">
        <f t="shared" si="120"/>
        <v>1</v>
      </c>
      <c r="BE74" s="6">
        <f xml:space="preserve"> IF( N65-D74&lt;0,-1,0)</f>
        <v>-1</v>
      </c>
      <c r="BF74" s="6">
        <f xml:space="preserve"> IF(N65-D74&gt;17,C74+2,C74+1)</f>
        <v>4</v>
      </c>
      <c r="BG74" s="6">
        <f t="shared" si="121"/>
        <v>0</v>
      </c>
      <c r="BH74" s="6">
        <f t="shared" si="122"/>
        <v>-1</v>
      </c>
      <c r="BI74" s="47">
        <f t="shared" si="123"/>
        <v>0</v>
      </c>
    </row>
    <row r="75" spans="2:61" x14ac:dyDescent="0.25">
      <c r="B75" s="29">
        <v>5</v>
      </c>
      <c r="C75" s="29">
        <f>'DAY 1 INPUT'!C10</f>
        <v>4</v>
      </c>
      <c r="D75" s="30">
        <f>'DAY 1 INPUT'!D10</f>
        <v>3</v>
      </c>
      <c r="E75" s="2"/>
      <c r="F75" s="114">
        <f>'DAY 1 INPUT'!N10</f>
        <v>8</v>
      </c>
      <c r="G75" s="114">
        <f>'DAY 1 INPUT'!O10</f>
        <v>6</v>
      </c>
      <c r="H75" s="114">
        <f>'DAY 1 INPUT'!P10</f>
        <v>9</v>
      </c>
      <c r="I75" s="114">
        <f>'DAY 1 INPUT'!Q10</f>
        <v>6</v>
      </c>
      <c r="J75" s="2"/>
      <c r="K75" s="31">
        <f t="shared" si="100"/>
        <v>6</v>
      </c>
      <c r="L75" s="31">
        <f t="shared" si="101"/>
        <v>6</v>
      </c>
      <c r="M75" s="31">
        <f t="shared" si="102"/>
        <v>6</v>
      </c>
      <c r="N75" s="31">
        <f t="shared" si="103"/>
        <v>6</v>
      </c>
      <c r="O75" s="9"/>
      <c r="P75" s="33">
        <f>IF(K65=D75,1,0)</f>
        <v>0</v>
      </c>
      <c r="Q75" s="33">
        <f>IF(K65&gt;D75,1,0)</f>
        <v>1</v>
      </c>
      <c r="R75" s="33">
        <f>IF(K65&gt;D75+17,1,0)</f>
        <v>1</v>
      </c>
      <c r="S75" s="33"/>
      <c r="T75" s="33">
        <f t="shared" si="104"/>
        <v>6</v>
      </c>
      <c r="U75" s="181">
        <f t="shared" si="105"/>
        <v>6</v>
      </c>
      <c r="V75" s="33">
        <f>IF(L65=D75,1,0)</f>
        <v>0</v>
      </c>
      <c r="W75" s="33">
        <f>IF(L65&gt;D75,1,0)</f>
        <v>1</v>
      </c>
      <c r="X75" s="33">
        <f>IF(L65&gt;D75+17,1,0)</f>
        <v>0</v>
      </c>
      <c r="Y75" s="33">
        <f t="shared" si="106"/>
        <v>5</v>
      </c>
      <c r="Z75" s="181">
        <f t="shared" si="107"/>
        <v>5</v>
      </c>
      <c r="AA75" s="33">
        <f>IF(M65=D75,1,0)</f>
        <v>0</v>
      </c>
      <c r="AB75" s="33">
        <f>IF(M65&gt;D75,1,0)</f>
        <v>1</v>
      </c>
      <c r="AC75" s="33">
        <f>IF(M65&gt;D75+17,1,0)</f>
        <v>1</v>
      </c>
      <c r="AD75" s="33">
        <f t="shared" si="108"/>
        <v>6</v>
      </c>
      <c r="AE75" s="181">
        <f t="shared" si="109"/>
        <v>7</v>
      </c>
      <c r="AF75" s="33">
        <f>IF(N65=D75,1,0)</f>
        <v>0</v>
      </c>
      <c r="AG75" s="33">
        <f>IF(N65&gt;D75,1,0)</f>
        <v>1</v>
      </c>
      <c r="AH75" s="33">
        <f>IF(N65&gt;D75+17,1,0)</f>
        <v>0</v>
      </c>
      <c r="AI75" s="33"/>
      <c r="AJ75" s="33">
        <f t="shared" si="110"/>
        <v>5</v>
      </c>
      <c r="AK75" s="181">
        <f t="shared" si="111"/>
        <v>5</v>
      </c>
      <c r="AL75" s="2"/>
      <c r="AM75" s="2"/>
      <c r="AN75" s="31">
        <f xml:space="preserve"> IF( K65-D75&lt;0,-1,0)</f>
        <v>0</v>
      </c>
      <c r="AO75" s="31">
        <f xml:space="preserve"> IF(K65-D75&gt;17,C75+2,C75+1)</f>
        <v>6</v>
      </c>
      <c r="AP75" s="31">
        <f t="shared" si="112"/>
        <v>0</v>
      </c>
      <c r="AQ75" s="31"/>
      <c r="AR75" s="31"/>
      <c r="AS75" s="31">
        <f t="shared" si="113"/>
        <v>0</v>
      </c>
      <c r="AT75" s="47">
        <f t="shared" si="114"/>
        <v>0</v>
      </c>
      <c r="AU75" s="31">
        <f xml:space="preserve"> IF( L65-D75&lt;0,-1,0)</f>
        <v>0</v>
      </c>
      <c r="AV75" s="31">
        <f xml:space="preserve"> IF(L65-D75&gt;17,C75+2,C75+1)</f>
        <v>5</v>
      </c>
      <c r="AW75" s="31">
        <f t="shared" si="115"/>
        <v>1</v>
      </c>
      <c r="AX75" s="31">
        <f t="shared" si="116"/>
        <v>1</v>
      </c>
      <c r="AY75" s="47">
        <f t="shared" si="117"/>
        <v>1</v>
      </c>
      <c r="AZ75" s="31">
        <f xml:space="preserve"> IF( M65-D75&lt;0,-1,0)</f>
        <v>0</v>
      </c>
      <c r="BA75" s="31">
        <f xml:space="preserve"> IF(M65-D75&gt;17,C75+2,C75+1)</f>
        <v>6</v>
      </c>
      <c r="BB75" s="31">
        <f t="shared" si="118"/>
        <v>-1</v>
      </c>
      <c r="BC75" s="31">
        <f t="shared" si="119"/>
        <v>0</v>
      </c>
      <c r="BD75" s="47">
        <f t="shared" si="120"/>
        <v>0</v>
      </c>
      <c r="BE75" s="31">
        <f xml:space="preserve"> IF( N65-D75&lt;0,-1,0)</f>
        <v>0</v>
      </c>
      <c r="BF75" s="31">
        <f xml:space="preserve"> IF(N65-D75&gt;17,C75+2,C75+1)</f>
        <v>5</v>
      </c>
      <c r="BG75" s="6">
        <f t="shared" si="121"/>
        <v>1</v>
      </c>
      <c r="BH75" s="6">
        <f t="shared" si="122"/>
        <v>1</v>
      </c>
      <c r="BI75" s="47">
        <f t="shared" si="123"/>
        <v>1</v>
      </c>
    </row>
    <row r="76" spans="2:61" x14ac:dyDescent="0.25">
      <c r="B76" s="4">
        <v>6</v>
      </c>
      <c r="C76" s="138">
        <f>'DAY 1 INPUT'!C11</f>
        <v>4</v>
      </c>
      <c r="D76" s="139">
        <f>'DAY 1 INPUT'!D11</f>
        <v>13</v>
      </c>
      <c r="E76" s="76"/>
      <c r="F76" s="140">
        <f>'DAY 1 INPUT'!N11</f>
        <v>7</v>
      </c>
      <c r="G76" s="140">
        <f>'DAY 1 INPUT'!O11</f>
        <v>6</v>
      </c>
      <c r="H76" s="140">
        <f>'DAY 1 INPUT'!P11</f>
        <v>6</v>
      </c>
      <c r="I76" s="140">
        <f>'DAY 1 INPUT'!Q11</f>
        <v>5</v>
      </c>
      <c r="J76" s="2"/>
      <c r="K76" s="6">
        <f t="shared" si="100"/>
        <v>6</v>
      </c>
      <c r="L76" s="6">
        <f t="shared" si="101"/>
        <v>6</v>
      </c>
      <c r="M76" s="6">
        <f t="shared" si="102"/>
        <v>6</v>
      </c>
      <c r="N76" s="6">
        <f t="shared" si="103"/>
        <v>5</v>
      </c>
      <c r="O76" s="9"/>
      <c r="P76" s="3">
        <f>IF(K65=D76,1,0)</f>
        <v>0</v>
      </c>
      <c r="Q76" s="3">
        <f>IF(K65&gt;D76,1,0)</f>
        <v>1</v>
      </c>
      <c r="R76" s="3">
        <f>IF(K65&gt;D76+17,1,0)</f>
        <v>0</v>
      </c>
      <c r="S76" s="3"/>
      <c r="T76" s="3">
        <f t="shared" si="104"/>
        <v>5</v>
      </c>
      <c r="U76" s="15">
        <f t="shared" si="105"/>
        <v>6</v>
      </c>
      <c r="V76" s="3">
        <f>IF(L65=D76,1,0)</f>
        <v>0</v>
      </c>
      <c r="W76" s="3">
        <f>IF(L65&gt;D76,1,0)</f>
        <v>1</v>
      </c>
      <c r="X76" s="3">
        <f>IF(L65&gt;D76+17,1,0)</f>
        <v>0</v>
      </c>
      <c r="Y76" s="3">
        <f t="shared" si="106"/>
        <v>5</v>
      </c>
      <c r="Z76" s="15">
        <f t="shared" si="107"/>
        <v>5</v>
      </c>
      <c r="AA76" s="3">
        <f>IF(M65=D76,1,0)</f>
        <v>0</v>
      </c>
      <c r="AB76" s="3">
        <f>IF(M65&gt;D76,1,0)</f>
        <v>1</v>
      </c>
      <c r="AC76" s="3">
        <f>IF(M65&gt;D76+17,1,0)</f>
        <v>1</v>
      </c>
      <c r="AD76" s="3">
        <f t="shared" si="108"/>
        <v>6</v>
      </c>
      <c r="AE76" s="15">
        <f t="shared" si="109"/>
        <v>4</v>
      </c>
      <c r="AF76" s="3">
        <f>IF(N65=D76,1,0)</f>
        <v>0</v>
      </c>
      <c r="AG76" s="3">
        <f>IF(N65&gt;D76,1,0)</f>
        <v>0</v>
      </c>
      <c r="AH76" s="3">
        <f>IF(N65&gt;D76+17,1,0)</f>
        <v>0</v>
      </c>
      <c r="AI76" s="3"/>
      <c r="AJ76" s="3">
        <f t="shared" si="110"/>
        <v>4</v>
      </c>
      <c r="AK76" s="15">
        <f t="shared" si="111"/>
        <v>5</v>
      </c>
      <c r="AL76" s="2"/>
      <c r="AM76" s="2"/>
      <c r="AN76" s="6">
        <f xml:space="preserve"> IF( K65-D76&lt;0,-1,0)</f>
        <v>0</v>
      </c>
      <c r="AO76" s="6">
        <f xml:space="preserve"> IF(K65-D76&gt;17,C76+2,C76+1)</f>
        <v>5</v>
      </c>
      <c r="AP76" s="6">
        <f t="shared" si="112"/>
        <v>0</v>
      </c>
      <c r="AQ76" s="6"/>
      <c r="AR76" s="6"/>
      <c r="AS76" s="74">
        <f t="shared" si="113"/>
        <v>0</v>
      </c>
      <c r="AT76" s="47">
        <f t="shared" si="114"/>
        <v>0</v>
      </c>
      <c r="AU76" s="6">
        <f xml:space="preserve"> IF( L65-D76&lt;0,-1,0)</f>
        <v>0</v>
      </c>
      <c r="AV76" s="6">
        <f xml:space="preserve"> IF(L65-D76&gt;17,C76+2,C76+1)</f>
        <v>5</v>
      </c>
      <c r="AW76" s="6">
        <f t="shared" si="115"/>
        <v>1</v>
      </c>
      <c r="AX76" s="6">
        <f t="shared" si="116"/>
        <v>1</v>
      </c>
      <c r="AY76" s="47">
        <f t="shared" si="117"/>
        <v>1</v>
      </c>
      <c r="AZ76" s="6">
        <f xml:space="preserve"> IF( M65-D76&lt;0,-1,0)</f>
        <v>0</v>
      </c>
      <c r="BA76" s="6">
        <f xml:space="preserve"> IF(M65-D76&gt;17,C76+2,C76+1)</f>
        <v>6</v>
      </c>
      <c r="BB76" s="6">
        <f t="shared" si="118"/>
        <v>2</v>
      </c>
      <c r="BC76" s="6">
        <f t="shared" si="119"/>
        <v>2</v>
      </c>
      <c r="BD76" s="47">
        <f t="shared" si="120"/>
        <v>2</v>
      </c>
      <c r="BE76" s="6">
        <f xml:space="preserve"> IF( N65-D76&lt;0,-1,0)</f>
        <v>-1</v>
      </c>
      <c r="BF76" s="6">
        <f xml:space="preserve"> IF(N65-D76&gt;17,C76+2,C76+1)</f>
        <v>5</v>
      </c>
      <c r="BG76" s="6">
        <f t="shared" si="121"/>
        <v>2</v>
      </c>
      <c r="BH76" s="6">
        <f t="shared" si="122"/>
        <v>1</v>
      </c>
      <c r="BI76" s="47">
        <f t="shared" si="123"/>
        <v>1</v>
      </c>
    </row>
    <row r="77" spans="2:61" x14ac:dyDescent="0.25">
      <c r="B77" s="29">
        <v>7</v>
      </c>
      <c r="C77" s="29">
        <f>'DAY 1 INPUT'!C12</f>
        <v>3</v>
      </c>
      <c r="D77" s="30">
        <f>'DAY 1 INPUT'!D12</f>
        <v>17</v>
      </c>
      <c r="E77" s="2"/>
      <c r="F77" s="114">
        <f>'DAY 1 INPUT'!N12</f>
        <v>5</v>
      </c>
      <c r="G77" s="114">
        <f>'DAY 1 INPUT'!O12</f>
        <v>3</v>
      </c>
      <c r="H77" s="114">
        <f>'DAY 1 INPUT'!P12</f>
        <v>6</v>
      </c>
      <c r="I77" s="114">
        <f>'DAY 1 INPUT'!Q12</f>
        <v>4</v>
      </c>
      <c r="J77" s="2"/>
      <c r="K77" s="31">
        <f t="shared" si="100"/>
        <v>5</v>
      </c>
      <c r="L77" s="31">
        <f t="shared" si="101"/>
        <v>3</v>
      </c>
      <c r="M77" s="31">
        <f t="shared" si="102"/>
        <v>5</v>
      </c>
      <c r="N77" s="31">
        <f t="shared" si="103"/>
        <v>4</v>
      </c>
      <c r="O77" s="9"/>
      <c r="P77" s="33">
        <f>IF(K65=D77,1,0)</f>
        <v>0</v>
      </c>
      <c r="Q77" s="33">
        <f>IF(K65&gt;D77,1,0)</f>
        <v>1</v>
      </c>
      <c r="R77" s="33">
        <f>IF(K65&gt;D77+17,1,0)</f>
        <v>0</v>
      </c>
      <c r="S77" s="33"/>
      <c r="T77" s="33">
        <f t="shared" si="104"/>
        <v>4</v>
      </c>
      <c r="U77" s="181">
        <f t="shared" si="105"/>
        <v>4</v>
      </c>
      <c r="V77" s="33">
        <f>IF(L65=D77,1,0)</f>
        <v>0</v>
      </c>
      <c r="W77" s="33">
        <f>IF(L65&gt;D77,1,0)</f>
        <v>0</v>
      </c>
      <c r="X77" s="33">
        <f>IF(L65&gt;D77+17,1,0)</f>
        <v>0</v>
      </c>
      <c r="Y77" s="33">
        <f t="shared" si="106"/>
        <v>3</v>
      </c>
      <c r="Z77" s="181">
        <f t="shared" si="107"/>
        <v>3</v>
      </c>
      <c r="AA77" s="33">
        <f>IF(M65=D77,1,0)</f>
        <v>0</v>
      </c>
      <c r="AB77" s="33">
        <f>IF(M65&gt;D77,1,0)</f>
        <v>1</v>
      </c>
      <c r="AC77" s="33">
        <f>IF(M65&gt;D77+17,1,0)</f>
        <v>0</v>
      </c>
      <c r="AD77" s="33">
        <f t="shared" si="108"/>
        <v>4</v>
      </c>
      <c r="AE77" s="181">
        <f t="shared" si="109"/>
        <v>5</v>
      </c>
      <c r="AF77" s="33">
        <f>IF(N65=D77,1,0)</f>
        <v>0</v>
      </c>
      <c r="AG77" s="33">
        <f>IF(N65&gt;D77,1,0)</f>
        <v>0</v>
      </c>
      <c r="AH77" s="33">
        <f>IF(N65&gt;D77+17,1,0)</f>
        <v>0</v>
      </c>
      <c r="AI77" s="33"/>
      <c r="AJ77" s="33">
        <f t="shared" si="110"/>
        <v>3</v>
      </c>
      <c r="AK77" s="181">
        <f t="shared" si="111"/>
        <v>4</v>
      </c>
      <c r="AL77" s="2"/>
      <c r="AM77" s="2"/>
      <c r="AN77" s="31">
        <f xml:space="preserve"> IF( K65-D77&lt;0,-1,0)</f>
        <v>0</v>
      </c>
      <c r="AO77" s="31">
        <f xml:space="preserve"> IF(K65-D77&gt;17,C77+2,C77+1)</f>
        <v>4</v>
      </c>
      <c r="AP77" s="31">
        <f t="shared" si="112"/>
        <v>1</v>
      </c>
      <c r="AQ77" s="31"/>
      <c r="AR77" s="31"/>
      <c r="AS77" s="31">
        <f t="shared" si="113"/>
        <v>1</v>
      </c>
      <c r="AT77" s="47">
        <f t="shared" si="114"/>
        <v>1</v>
      </c>
      <c r="AU77" s="31">
        <f xml:space="preserve"> IF( L65-D77&lt;0,-1,0)</f>
        <v>-1</v>
      </c>
      <c r="AV77" s="31">
        <f xml:space="preserve"> IF(L65-D77&gt;17,C77+2,C77+1)</f>
        <v>4</v>
      </c>
      <c r="AW77" s="31">
        <f t="shared" si="115"/>
        <v>3</v>
      </c>
      <c r="AX77" s="31">
        <f t="shared" si="116"/>
        <v>2</v>
      </c>
      <c r="AY77" s="47">
        <f t="shared" si="117"/>
        <v>2</v>
      </c>
      <c r="AZ77" s="31">
        <f xml:space="preserve"> IF( M65-D77&lt;0,-1,0)</f>
        <v>0</v>
      </c>
      <c r="BA77" s="31">
        <f xml:space="preserve"> IF(M65-D77&gt;17,C77+2,C77+1)</f>
        <v>4</v>
      </c>
      <c r="BB77" s="31">
        <f t="shared" si="118"/>
        <v>0</v>
      </c>
      <c r="BC77" s="31">
        <f t="shared" si="119"/>
        <v>0</v>
      </c>
      <c r="BD77" s="47">
        <f t="shared" si="120"/>
        <v>0</v>
      </c>
      <c r="BE77" s="31">
        <f xml:space="preserve"> IF( N65-D77&lt;0,-1,0)</f>
        <v>-1</v>
      </c>
      <c r="BF77" s="31">
        <f xml:space="preserve"> IF(N65-D77&gt;17,C77+2,C77+1)</f>
        <v>4</v>
      </c>
      <c r="BG77" s="31">
        <f t="shared" si="121"/>
        <v>2</v>
      </c>
      <c r="BH77" s="31">
        <f t="shared" si="122"/>
        <v>1</v>
      </c>
      <c r="BI77" s="47">
        <f t="shared" si="123"/>
        <v>1</v>
      </c>
    </row>
    <row r="78" spans="2:61" x14ac:dyDescent="0.25">
      <c r="B78" s="4">
        <v>8</v>
      </c>
      <c r="C78" s="138">
        <f>'DAY 1 INPUT'!C13</f>
        <v>5</v>
      </c>
      <c r="D78" s="139">
        <f>'DAY 1 INPUT'!D13</f>
        <v>5</v>
      </c>
      <c r="E78" s="76"/>
      <c r="F78" s="140">
        <f>'DAY 1 INPUT'!N13</f>
        <v>9</v>
      </c>
      <c r="G78" s="140">
        <f>'DAY 1 INPUT'!O13</f>
        <v>7</v>
      </c>
      <c r="H78" s="140">
        <f>'DAY 1 INPUT'!P13</f>
        <v>9</v>
      </c>
      <c r="I78" s="140">
        <f>'DAY 1 INPUT'!Q13</f>
        <v>6</v>
      </c>
      <c r="J78" s="2"/>
      <c r="K78" s="6">
        <f t="shared" si="100"/>
        <v>7</v>
      </c>
      <c r="L78" s="6">
        <f t="shared" si="101"/>
        <v>7</v>
      </c>
      <c r="M78" s="6">
        <f t="shared" si="102"/>
        <v>7</v>
      </c>
      <c r="N78" s="6">
        <f t="shared" si="103"/>
        <v>6</v>
      </c>
      <c r="O78" s="9"/>
      <c r="P78" s="3">
        <f>IF(K65=D78,1,0)</f>
        <v>0</v>
      </c>
      <c r="Q78" s="3">
        <f>IF(K65&gt;D78,1,0)</f>
        <v>1</v>
      </c>
      <c r="R78" s="3">
        <f>IF(K65&gt;D78+17,1,0)</f>
        <v>1</v>
      </c>
      <c r="S78" s="3"/>
      <c r="T78" s="3">
        <f t="shared" si="104"/>
        <v>7</v>
      </c>
      <c r="U78" s="15">
        <f t="shared" si="105"/>
        <v>7</v>
      </c>
      <c r="V78" s="3">
        <f>IF(L65=D78,1,0)</f>
        <v>0</v>
      </c>
      <c r="W78" s="3">
        <f>IF(L65&gt;D78,1,0)</f>
        <v>1</v>
      </c>
      <c r="X78" s="3">
        <f>IF(L65&gt;D78+17,1,0)</f>
        <v>0</v>
      </c>
      <c r="Y78" s="3">
        <f t="shared" si="106"/>
        <v>6</v>
      </c>
      <c r="Z78" s="15">
        <f t="shared" si="107"/>
        <v>6</v>
      </c>
      <c r="AA78" s="3">
        <f>IF(M65=D78,1,0)</f>
        <v>0</v>
      </c>
      <c r="AB78" s="3">
        <f>IF(M65&gt;D78,1,0)</f>
        <v>1</v>
      </c>
      <c r="AC78" s="3">
        <f>IF(M65&gt;D78+17,1,0)</f>
        <v>1</v>
      </c>
      <c r="AD78" s="3">
        <f t="shared" si="108"/>
        <v>7</v>
      </c>
      <c r="AE78" s="15">
        <f t="shared" si="109"/>
        <v>7</v>
      </c>
      <c r="AF78" s="3">
        <f>IF(N65=D78,1,0)</f>
        <v>0</v>
      </c>
      <c r="AG78" s="3">
        <f>IF(N65&gt;D78,1,0)</f>
        <v>1</v>
      </c>
      <c r="AH78" s="3">
        <f>IF(N65&gt;D78+17,1,0)</f>
        <v>0</v>
      </c>
      <c r="AI78" s="3"/>
      <c r="AJ78" s="3">
        <f t="shared" si="110"/>
        <v>6</v>
      </c>
      <c r="AK78" s="15">
        <f t="shared" si="111"/>
        <v>5</v>
      </c>
      <c r="AL78" s="2"/>
      <c r="AM78" s="2"/>
      <c r="AN78" s="6">
        <f xml:space="preserve"> IF( K65-D78&lt;0,-1,0)</f>
        <v>0</v>
      </c>
      <c r="AO78" s="6">
        <f xml:space="preserve"> IF(K65-D78&gt;17,C78+2,C78+1)</f>
        <v>7</v>
      </c>
      <c r="AP78" s="6">
        <f t="shared" si="112"/>
        <v>0</v>
      </c>
      <c r="AQ78" s="6"/>
      <c r="AR78" s="6"/>
      <c r="AS78" s="74">
        <f t="shared" si="113"/>
        <v>0</v>
      </c>
      <c r="AT78" s="47">
        <f t="shared" si="114"/>
        <v>0</v>
      </c>
      <c r="AU78" s="6">
        <f xml:space="preserve"> IF( L65-D78&lt;0,-1,0)</f>
        <v>0</v>
      </c>
      <c r="AV78" s="6">
        <f xml:space="preserve"> IF(L65-D78&gt;17,C78+2,C78+1)</f>
        <v>6</v>
      </c>
      <c r="AW78" s="6">
        <f t="shared" si="115"/>
        <v>1</v>
      </c>
      <c r="AX78" s="6">
        <f t="shared" si="116"/>
        <v>1</v>
      </c>
      <c r="AY78" s="47">
        <f t="shared" si="117"/>
        <v>1</v>
      </c>
      <c r="AZ78" s="6">
        <f xml:space="preserve"> IF( M65-D78&lt;0,-1,0)</f>
        <v>0</v>
      </c>
      <c r="BA78" s="6">
        <f xml:space="preserve"> IF(M65-D78&gt;17,C78+2,C78+1)</f>
        <v>7</v>
      </c>
      <c r="BB78" s="6">
        <f t="shared" si="118"/>
        <v>0</v>
      </c>
      <c r="BC78" s="6">
        <f t="shared" si="119"/>
        <v>0</v>
      </c>
      <c r="BD78" s="47">
        <f t="shared" si="120"/>
        <v>0</v>
      </c>
      <c r="BE78" s="6">
        <f xml:space="preserve"> IF( N65-D78&lt;0,-1,0)</f>
        <v>0</v>
      </c>
      <c r="BF78" s="6">
        <f xml:space="preserve"> IF(N65-D78&gt;17,C78+2,C78+1)</f>
        <v>6</v>
      </c>
      <c r="BG78" s="6">
        <f t="shared" si="121"/>
        <v>2</v>
      </c>
      <c r="BH78" s="6">
        <f t="shared" si="122"/>
        <v>2</v>
      </c>
      <c r="BI78" s="47">
        <f t="shared" si="123"/>
        <v>2</v>
      </c>
    </row>
    <row r="79" spans="2:61" x14ac:dyDescent="0.25">
      <c r="B79" s="29">
        <v>9</v>
      </c>
      <c r="C79" s="29">
        <f>'DAY 1 INPUT'!C14</f>
        <v>4</v>
      </c>
      <c r="D79" s="30">
        <f>'DAY 1 INPUT'!D14</f>
        <v>9</v>
      </c>
      <c r="E79" s="2"/>
      <c r="F79" s="114">
        <f>'DAY 1 INPUT'!N14</f>
        <v>6</v>
      </c>
      <c r="G79" s="114">
        <f>'DAY 1 INPUT'!O14</f>
        <v>5</v>
      </c>
      <c r="H79" s="114">
        <f>'DAY 1 INPUT'!P14</f>
        <v>9</v>
      </c>
      <c r="I79" s="114">
        <f>'DAY 1 INPUT'!Q14</f>
        <v>5</v>
      </c>
      <c r="J79" s="2"/>
      <c r="K79" s="31">
        <f t="shared" si="100"/>
        <v>6</v>
      </c>
      <c r="L79" s="31">
        <f t="shared" si="101"/>
        <v>5</v>
      </c>
      <c r="M79" s="31">
        <f t="shared" si="102"/>
        <v>6</v>
      </c>
      <c r="N79" s="31">
        <f t="shared" si="103"/>
        <v>5</v>
      </c>
      <c r="O79" s="9"/>
      <c r="P79" s="33">
        <f>IF(K65=D79,1,0)</f>
        <v>0</v>
      </c>
      <c r="Q79" s="33">
        <f>IF(K65&gt;D79,1,0)</f>
        <v>1</v>
      </c>
      <c r="R79" s="33">
        <f>IF(K65&gt;D79+17,1,0)</f>
        <v>0</v>
      </c>
      <c r="S79" s="33"/>
      <c r="T79" s="33">
        <f t="shared" si="104"/>
        <v>5</v>
      </c>
      <c r="U79" s="181">
        <f t="shared" si="105"/>
        <v>5</v>
      </c>
      <c r="V79" s="33">
        <f>IF(L65=D79,1,0)</f>
        <v>0</v>
      </c>
      <c r="W79" s="33">
        <f>IF(L65&gt;D79,1,0)</f>
        <v>1</v>
      </c>
      <c r="X79" s="33">
        <f>IF(L65&gt;D79+17,1,0)</f>
        <v>0</v>
      </c>
      <c r="Y79" s="33">
        <f t="shared" si="106"/>
        <v>5</v>
      </c>
      <c r="Z79" s="181">
        <f t="shared" si="107"/>
        <v>4</v>
      </c>
      <c r="AA79" s="33">
        <f>IF(M65=D79,1,0)</f>
        <v>0</v>
      </c>
      <c r="AB79" s="33">
        <f>IF(M65&gt;D79,1,0)</f>
        <v>1</v>
      </c>
      <c r="AC79" s="33">
        <f>IF(M65&gt;D79+17,1,0)</f>
        <v>1</v>
      </c>
      <c r="AD79" s="33">
        <f t="shared" si="108"/>
        <v>6</v>
      </c>
      <c r="AE79" s="181">
        <f t="shared" si="109"/>
        <v>7</v>
      </c>
      <c r="AF79" s="33">
        <f>IF(N65=D79,1,0)</f>
        <v>0</v>
      </c>
      <c r="AG79" s="33">
        <f>IF(N65&gt;D79,1,0)</f>
        <v>1</v>
      </c>
      <c r="AH79" s="33">
        <f>IF(N65&gt;D79+17,1,0)</f>
        <v>0</v>
      </c>
      <c r="AI79" s="33"/>
      <c r="AJ79" s="33">
        <f t="shared" si="110"/>
        <v>5</v>
      </c>
      <c r="AK79" s="181">
        <f t="shared" si="111"/>
        <v>4</v>
      </c>
      <c r="AL79" s="2"/>
      <c r="AM79" s="2"/>
      <c r="AN79" s="31">
        <f xml:space="preserve"> IF( K65-D79&lt;0,-1,0)</f>
        <v>0</v>
      </c>
      <c r="AO79" s="31">
        <f xml:space="preserve"> IF(K65-D79&gt;17,C79+2,C79+1)</f>
        <v>5</v>
      </c>
      <c r="AP79" s="31">
        <f t="shared" si="112"/>
        <v>1</v>
      </c>
      <c r="AQ79" s="31"/>
      <c r="AR79" s="31"/>
      <c r="AS79" s="31">
        <f t="shared" si="113"/>
        <v>1</v>
      </c>
      <c r="AT79" s="47">
        <f t="shared" si="114"/>
        <v>1</v>
      </c>
      <c r="AU79" s="31">
        <f xml:space="preserve"> IF( L65-D79&lt;0,-1,0)</f>
        <v>0</v>
      </c>
      <c r="AV79" s="31">
        <f xml:space="preserve"> IF(L65-D79&gt;17,C79+2,C79+1)</f>
        <v>5</v>
      </c>
      <c r="AW79" s="31">
        <f t="shared" si="115"/>
        <v>2</v>
      </c>
      <c r="AX79" s="31">
        <f t="shared" si="116"/>
        <v>2</v>
      </c>
      <c r="AY79" s="47">
        <f t="shared" si="117"/>
        <v>2</v>
      </c>
      <c r="AZ79" s="31">
        <f xml:space="preserve"> IF( M65-D79&lt;0,-1,0)</f>
        <v>0</v>
      </c>
      <c r="BA79" s="31">
        <f xml:space="preserve"> IF(M65-D79&gt;17,C79+2,C79+1)</f>
        <v>6</v>
      </c>
      <c r="BB79" s="31">
        <f t="shared" si="118"/>
        <v>-1</v>
      </c>
      <c r="BC79" s="31">
        <f t="shared" si="119"/>
        <v>0</v>
      </c>
      <c r="BD79" s="47">
        <f t="shared" si="120"/>
        <v>0</v>
      </c>
      <c r="BE79" s="31">
        <f xml:space="preserve"> IF( N65-D79&lt;0,-1,0)</f>
        <v>0</v>
      </c>
      <c r="BF79" s="31">
        <f xml:space="preserve"> IF(N65-D79&gt;17,C79+2,C79+1)</f>
        <v>5</v>
      </c>
      <c r="BG79" s="31">
        <f t="shared" si="121"/>
        <v>2</v>
      </c>
      <c r="BH79" s="31">
        <f t="shared" si="122"/>
        <v>2</v>
      </c>
      <c r="BI79" s="47">
        <f t="shared" si="123"/>
        <v>2</v>
      </c>
    </row>
    <row r="80" spans="2:61" x14ac:dyDescent="0.25">
      <c r="B80" s="4" t="s">
        <v>1</v>
      </c>
      <c r="C80" s="4">
        <f>SUM(C71:C79)</f>
        <v>36</v>
      </c>
      <c r="D80" s="4"/>
      <c r="E80" s="2"/>
      <c r="F80" s="6">
        <f>SUM(F71:F79)</f>
        <v>66</v>
      </c>
      <c r="G80" s="6">
        <f>SUM(G71:G79)</f>
        <v>53</v>
      </c>
      <c r="H80" s="6">
        <f>SUM(H71:H79)</f>
        <v>66</v>
      </c>
      <c r="I80" s="6">
        <f>SUM(I71:I79)</f>
        <v>49</v>
      </c>
      <c r="J80" s="2"/>
      <c r="K80" s="6">
        <f>SUM(K71:K79)</f>
        <v>53</v>
      </c>
      <c r="L80" s="6">
        <f>SUM(L71:L79)</f>
        <v>50</v>
      </c>
      <c r="M80" s="6">
        <f>SUM(M71:M79)</f>
        <v>53</v>
      </c>
      <c r="N80" s="6">
        <f>SUM(N71:N79)</f>
        <v>48</v>
      </c>
      <c r="O80" s="9"/>
      <c r="P80" s="3" t="s">
        <v>8</v>
      </c>
      <c r="Q80" s="3" t="s">
        <v>27</v>
      </c>
      <c r="R80" s="3"/>
      <c r="S80" s="3"/>
      <c r="T80" s="3" t="s">
        <v>8</v>
      </c>
      <c r="U80" s="15">
        <f>SUM(U71:U79)</f>
        <v>54</v>
      </c>
      <c r="V80" s="3" t="s">
        <v>8</v>
      </c>
      <c r="W80" s="3" t="s">
        <v>27</v>
      </c>
      <c r="X80" s="3"/>
      <c r="Y80" s="3" t="s">
        <v>8</v>
      </c>
      <c r="Z80" s="15">
        <f>SUM(Z71:Z79)</f>
        <v>45</v>
      </c>
      <c r="AA80" s="3" t="s">
        <v>8</v>
      </c>
      <c r="AB80" s="3" t="s">
        <v>27</v>
      </c>
      <c r="AC80" s="3"/>
      <c r="AD80" s="3" t="s">
        <v>8</v>
      </c>
      <c r="AE80" s="15">
        <f>SUM(AE71:AE79)</f>
        <v>50</v>
      </c>
      <c r="AF80" s="3" t="s">
        <v>8</v>
      </c>
      <c r="AG80" s="3" t="s">
        <v>27</v>
      </c>
      <c r="AH80" s="3"/>
      <c r="AI80" s="3"/>
      <c r="AJ80" s="3" t="s">
        <v>8</v>
      </c>
      <c r="AK80" s="15">
        <f>SUM(AK71:AK79)</f>
        <v>43</v>
      </c>
      <c r="AL80" s="2"/>
      <c r="AM80" s="2"/>
      <c r="AN80" s="6" t="s">
        <v>8</v>
      </c>
      <c r="AO80" s="6" t="s">
        <v>8</v>
      </c>
      <c r="AP80" s="6"/>
      <c r="AQ80" s="6"/>
      <c r="AR80" s="6"/>
      <c r="AS80" s="6">
        <f>SUM(AS71:AS79)</f>
        <v>4</v>
      </c>
      <c r="AT80" s="48">
        <f>SUM(AT71:AT79)</f>
        <v>4</v>
      </c>
      <c r="AU80" s="6" t="s">
        <v>8</v>
      </c>
      <c r="AV80" s="6" t="s">
        <v>8</v>
      </c>
      <c r="AW80" s="6"/>
      <c r="AX80" s="6">
        <f>SUM(AX71:AX79)</f>
        <v>9</v>
      </c>
      <c r="AY80" s="48">
        <f>SUM(AY71:AY79)</f>
        <v>9</v>
      </c>
      <c r="AZ80" s="6" t="s">
        <v>8</v>
      </c>
      <c r="BA80" s="6" t="s">
        <v>8</v>
      </c>
      <c r="BB80" s="6"/>
      <c r="BC80" s="6">
        <f>SUM(BC71:BC79)</f>
        <v>6</v>
      </c>
      <c r="BD80" s="48">
        <f>SUM(BD71:BD79)</f>
        <v>6</v>
      </c>
      <c r="BE80" s="6" t="s">
        <v>8</v>
      </c>
      <c r="BF80" s="6" t="s">
        <v>8</v>
      </c>
      <c r="BG80" s="6"/>
      <c r="BH80" s="6">
        <f>SUM(BH71:BH79)</f>
        <v>11</v>
      </c>
      <c r="BI80" s="48">
        <f>SUM(BI71:BI79)</f>
        <v>12</v>
      </c>
    </row>
    <row r="81" spans="2:61" x14ac:dyDescent="0.25">
      <c r="B81" s="29">
        <v>10</v>
      </c>
      <c r="C81" s="29">
        <f>'DAY 1 INPUT'!C16</f>
        <v>5</v>
      </c>
      <c r="D81" s="30">
        <f>'DAY 1 INPUT'!D16</f>
        <v>4</v>
      </c>
      <c r="E81" s="2"/>
      <c r="F81" s="114">
        <f>'DAY 1 INPUT'!N16</f>
        <v>8</v>
      </c>
      <c r="G81" s="114">
        <f>'DAY 1 INPUT'!O16</f>
        <v>8</v>
      </c>
      <c r="H81" s="114">
        <f>'DAY 1 INPUT'!P16</f>
        <v>8</v>
      </c>
      <c r="I81" s="114">
        <f>'DAY 1 INPUT'!Q16</f>
        <v>6</v>
      </c>
      <c r="J81" s="2"/>
      <c r="K81" s="31">
        <f t="shared" ref="K81:K89" si="124">IF(F81-C81 &gt;2,C81+2,F81)</f>
        <v>7</v>
      </c>
      <c r="L81" s="31">
        <f t="shared" ref="L81:L89" si="125">IF(G81-C81 &gt;2,C81+2,G81)</f>
        <v>7</v>
      </c>
      <c r="M81" s="31">
        <f t="shared" ref="M81:M89" si="126">IF(H81-C81 &gt;2,C81+2,H81)</f>
        <v>7</v>
      </c>
      <c r="N81" s="31">
        <f t="shared" ref="N81:N89" si="127">IF(I81-C81 &gt;2,C81+2,I81)</f>
        <v>6</v>
      </c>
      <c r="O81" s="9"/>
      <c r="P81" s="33">
        <f>IF(K65=D81,1,0)</f>
        <v>0</v>
      </c>
      <c r="Q81" s="33">
        <f>IF(K65&gt;D81,1,0)</f>
        <v>1</v>
      </c>
      <c r="R81" s="33">
        <f>IF(K65&gt;D81+17,1,0)</f>
        <v>1</v>
      </c>
      <c r="S81" s="33"/>
      <c r="T81" s="33">
        <f t="shared" ref="T81:T89" si="128">SUM(P81:R81)+C81</f>
        <v>7</v>
      </c>
      <c r="U81" s="181">
        <f t="shared" ref="U81:U89" si="129">(F81-T81)+C81</f>
        <v>6</v>
      </c>
      <c r="V81" s="33">
        <f>IF(L65=D81,1,0)</f>
        <v>0</v>
      </c>
      <c r="W81" s="33">
        <f>IF(L65&gt;D81,1,0)</f>
        <v>1</v>
      </c>
      <c r="X81" s="33">
        <f>IF(L65&gt;D81+17,1,0)</f>
        <v>0</v>
      </c>
      <c r="Y81" s="33">
        <f t="shared" ref="Y81:Y89" si="130">SUM(V81:X81)+C81</f>
        <v>6</v>
      </c>
      <c r="Z81" s="181">
        <f t="shared" ref="Z81:Z89" si="131">(G81-Y81)+C81</f>
        <v>7</v>
      </c>
      <c r="AA81" s="33">
        <f>IF(M65=D81,1,0)</f>
        <v>0</v>
      </c>
      <c r="AB81" s="33">
        <f>IF(M65&gt;D81,1,0)</f>
        <v>1</v>
      </c>
      <c r="AC81" s="33">
        <f>IF(M65&gt;D81+17,1,0)</f>
        <v>1</v>
      </c>
      <c r="AD81" s="33">
        <f t="shared" ref="AD81:AD89" si="132">SUM(AA81:AC81)+C81</f>
        <v>7</v>
      </c>
      <c r="AE81" s="181">
        <f t="shared" ref="AE81:AE89" si="133">(H81-AD81)+C81</f>
        <v>6</v>
      </c>
      <c r="AF81" s="33">
        <f>IF(N65=D81,1,0)</f>
        <v>0</v>
      </c>
      <c r="AG81" s="33">
        <f>IF(N65&gt;D81,1,0)</f>
        <v>1</v>
      </c>
      <c r="AH81" s="33">
        <f>IF(N65&gt;D81+17,1,0)</f>
        <v>0</v>
      </c>
      <c r="AI81" s="33"/>
      <c r="AJ81" s="33">
        <f t="shared" ref="AJ81:AJ89" si="134">SUM(AF81:AH81)+C81</f>
        <v>6</v>
      </c>
      <c r="AK81" s="181">
        <f t="shared" ref="AK81:AK89" si="135">(I81-AJ81)+C81</f>
        <v>5</v>
      </c>
      <c r="AL81" s="2"/>
      <c r="AM81" s="2"/>
      <c r="AN81" s="31">
        <f xml:space="preserve"> IF( K65-D81&lt;0,-1,0)</f>
        <v>0</v>
      </c>
      <c r="AO81" s="31">
        <f xml:space="preserve"> IF(K65-D81&gt;17,C81+2,C81+1)</f>
        <v>7</v>
      </c>
      <c r="AP81" s="31">
        <f t="shared" ref="AP81:AP89" si="136">(AO81+2)-F81</f>
        <v>1</v>
      </c>
      <c r="AQ81" s="31"/>
      <c r="AR81" s="31"/>
      <c r="AS81" s="31">
        <f t="shared" ref="AS81:AS89" si="137" xml:space="preserve"> IF(AP81&lt;0, 0, AP81+AN81)</f>
        <v>1</v>
      </c>
      <c r="AT81" s="47">
        <f t="shared" ref="AT81:AT89" si="138">IF(AS81&lt;0,0,AS81)</f>
        <v>1</v>
      </c>
      <c r="AU81" s="31">
        <f xml:space="preserve"> IF( L65-D81&lt;0,-1,0)</f>
        <v>0</v>
      </c>
      <c r="AV81" s="31">
        <f xml:space="preserve"> IF(L65-D81&gt;17,C81+2,C81+1)</f>
        <v>6</v>
      </c>
      <c r="AW81" s="31">
        <f t="shared" ref="AW81:AW89" si="139">(AV81+2)-G81</f>
        <v>0</v>
      </c>
      <c r="AX81" s="31">
        <f t="shared" ref="AX81:AX89" si="140" xml:space="preserve"> IF(AW81&lt;0, 0, AW81+AU81)</f>
        <v>0</v>
      </c>
      <c r="AY81" s="47">
        <f t="shared" ref="AY81:AY89" si="141">IF(AX81&lt;0,0,AX81)</f>
        <v>0</v>
      </c>
      <c r="AZ81" s="31">
        <f xml:space="preserve"> IF( M65-D81&lt;0,-1,0)</f>
        <v>0</v>
      </c>
      <c r="BA81" s="31">
        <f xml:space="preserve"> IF(M65-D81&gt;17,C81+2,C81+1)</f>
        <v>7</v>
      </c>
      <c r="BB81" s="31">
        <f t="shared" ref="BB81:BB89" si="142">(BA81+2)-H81</f>
        <v>1</v>
      </c>
      <c r="BC81" s="31">
        <f t="shared" ref="BC81:BC89" si="143">IF(BB81&lt;0,0,BB81+AZ81)</f>
        <v>1</v>
      </c>
      <c r="BD81" s="47">
        <f t="shared" ref="BD81:BD89" si="144">IF(BC81&lt;0,0,BC81)</f>
        <v>1</v>
      </c>
      <c r="BE81" s="31">
        <f xml:space="preserve"> IF( N65-D81&lt;0,-1,0)</f>
        <v>0</v>
      </c>
      <c r="BF81" s="31">
        <f xml:space="preserve"> IF(N65-D81&gt;17,C81+2,C81+1)</f>
        <v>6</v>
      </c>
      <c r="BG81" s="31">
        <f t="shared" ref="BG81:BG89" si="145">(BF81+2)-I81</f>
        <v>2</v>
      </c>
      <c r="BH81" s="31">
        <f t="shared" ref="BH81:BH89" si="146" xml:space="preserve"> IF(BG81&lt;0, 0, BG81+BE81)</f>
        <v>2</v>
      </c>
      <c r="BI81" s="47">
        <f t="shared" ref="BI81:BI89" si="147">IF(BH81&lt;0,0,BH81)</f>
        <v>2</v>
      </c>
    </row>
    <row r="82" spans="2:61" x14ac:dyDescent="0.25">
      <c r="B82" s="4">
        <v>11</v>
      </c>
      <c r="C82" s="138">
        <f>'DAY 1 INPUT'!C17</f>
        <v>4</v>
      </c>
      <c r="D82" s="139">
        <f>'DAY 1 INPUT'!D17</f>
        <v>8</v>
      </c>
      <c r="E82" s="76"/>
      <c r="F82" s="140">
        <f>'DAY 1 INPUT'!N17</f>
        <v>5</v>
      </c>
      <c r="G82" s="140">
        <f>'DAY 1 INPUT'!O17</f>
        <v>8</v>
      </c>
      <c r="H82" s="140">
        <f>'DAY 1 INPUT'!P17</f>
        <v>6</v>
      </c>
      <c r="I82" s="140">
        <f>'DAY 1 INPUT'!Q17</f>
        <v>6</v>
      </c>
      <c r="J82" s="2"/>
      <c r="K82" s="6">
        <f t="shared" si="124"/>
        <v>5</v>
      </c>
      <c r="L82" s="6">
        <f t="shared" si="125"/>
        <v>6</v>
      </c>
      <c r="M82" s="6">
        <f t="shared" si="126"/>
        <v>6</v>
      </c>
      <c r="N82" s="6">
        <f t="shared" si="127"/>
        <v>6</v>
      </c>
      <c r="O82" s="9"/>
      <c r="P82" s="3">
        <f>IF(K65=D82,1,0)</f>
        <v>0</v>
      </c>
      <c r="Q82" s="3">
        <f>IF(K65&gt;D82,1,0)</f>
        <v>1</v>
      </c>
      <c r="R82" s="3">
        <f>IF(K65&gt;D82+17,1,0)</f>
        <v>0</v>
      </c>
      <c r="S82" s="3"/>
      <c r="T82" s="3">
        <f t="shared" si="128"/>
        <v>5</v>
      </c>
      <c r="U82" s="15">
        <f t="shared" si="129"/>
        <v>4</v>
      </c>
      <c r="V82" s="3">
        <f>IF(L65=D82,1,0)</f>
        <v>0</v>
      </c>
      <c r="W82" s="3">
        <f>IF(L65&gt;D82,1,0)</f>
        <v>1</v>
      </c>
      <c r="X82" s="3">
        <f>IF(L65&gt;D82+17,1,0)</f>
        <v>0</v>
      </c>
      <c r="Y82" s="3">
        <f t="shared" si="130"/>
        <v>5</v>
      </c>
      <c r="Z82" s="15">
        <f t="shared" si="131"/>
        <v>7</v>
      </c>
      <c r="AA82" s="3">
        <f>IF(M65=D82,1,0)</f>
        <v>0</v>
      </c>
      <c r="AB82" s="3">
        <f>IF(M65&gt;D82,1,0)</f>
        <v>1</v>
      </c>
      <c r="AC82" s="3">
        <f>IF(M65&gt;D82+17,1,0)</f>
        <v>1</v>
      </c>
      <c r="AD82" s="3">
        <f t="shared" si="132"/>
        <v>6</v>
      </c>
      <c r="AE82" s="15">
        <f t="shared" si="133"/>
        <v>4</v>
      </c>
      <c r="AF82" s="3">
        <f>IF(N65=D82,1,0)</f>
        <v>0</v>
      </c>
      <c r="AG82" s="3">
        <f>IF(N65&gt;D82,1,0)</f>
        <v>1</v>
      </c>
      <c r="AH82" s="3">
        <f>IF(N65&gt;D82+17,1,0)</f>
        <v>0</v>
      </c>
      <c r="AI82" s="3"/>
      <c r="AJ82" s="3">
        <f t="shared" si="134"/>
        <v>5</v>
      </c>
      <c r="AK82" s="15">
        <f t="shared" si="135"/>
        <v>5</v>
      </c>
      <c r="AL82" s="2"/>
      <c r="AM82" s="2"/>
      <c r="AN82" s="6">
        <f xml:space="preserve"> IF( K65-D82&lt;0,-1,0)</f>
        <v>0</v>
      </c>
      <c r="AO82" s="6">
        <f xml:space="preserve"> IF(K65-D82&gt;17,C82+2,C82+1)</f>
        <v>5</v>
      </c>
      <c r="AP82" s="6">
        <f t="shared" si="136"/>
        <v>2</v>
      </c>
      <c r="AQ82" s="6"/>
      <c r="AR82" s="6"/>
      <c r="AS82" s="74">
        <f t="shared" si="137"/>
        <v>2</v>
      </c>
      <c r="AT82" s="47">
        <f t="shared" si="138"/>
        <v>2</v>
      </c>
      <c r="AU82" s="6">
        <f xml:space="preserve"> IF( L65-D82&lt;0,-1,0)</f>
        <v>0</v>
      </c>
      <c r="AV82" s="6">
        <f xml:space="preserve"> IF(L65-D82&gt;17,C82+2,C82+1)</f>
        <v>5</v>
      </c>
      <c r="AW82" s="6">
        <f t="shared" si="139"/>
        <v>-1</v>
      </c>
      <c r="AX82" s="6">
        <f t="shared" si="140"/>
        <v>0</v>
      </c>
      <c r="AY82" s="47">
        <f t="shared" si="141"/>
        <v>0</v>
      </c>
      <c r="AZ82" s="6">
        <f xml:space="preserve"> IF( M65-D82&lt;0,-1,0)</f>
        <v>0</v>
      </c>
      <c r="BA82" s="6">
        <f xml:space="preserve"> IF(M65-D82&gt;17,C82+2,C82+1)</f>
        <v>6</v>
      </c>
      <c r="BB82" s="6">
        <f t="shared" si="142"/>
        <v>2</v>
      </c>
      <c r="BC82" s="6">
        <f t="shared" si="143"/>
        <v>2</v>
      </c>
      <c r="BD82" s="47">
        <f t="shared" si="144"/>
        <v>2</v>
      </c>
      <c r="BE82" s="6">
        <f xml:space="preserve"> IF( N65-D82&lt;0,-1,0)</f>
        <v>0</v>
      </c>
      <c r="BF82" s="6">
        <f xml:space="preserve"> IF(N65-D82&gt;17,C82+2,C82+1)</f>
        <v>5</v>
      </c>
      <c r="BG82" s="6">
        <f t="shared" si="145"/>
        <v>1</v>
      </c>
      <c r="BH82" s="6">
        <f t="shared" si="146"/>
        <v>1</v>
      </c>
      <c r="BI82" s="47">
        <f t="shared" si="147"/>
        <v>1</v>
      </c>
    </row>
    <row r="83" spans="2:61" x14ac:dyDescent="0.25">
      <c r="B83" s="29">
        <v>12</v>
      </c>
      <c r="C83" s="29">
        <f>'DAY 1 INPUT'!C18</f>
        <v>3</v>
      </c>
      <c r="D83" s="30">
        <f>'DAY 1 INPUT'!D18</f>
        <v>14</v>
      </c>
      <c r="E83" s="2"/>
      <c r="F83" s="114">
        <f>'DAY 1 INPUT'!N18</f>
        <v>3</v>
      </c>
      <c r="G83" s="114">
        <f>'DAY 1 INPUT'!O18</f>
        <v>4</v>
      </c>
      <c r="H83" s="114">
        <f>'DAY 1 INPUT'!P18</f>
        <v>5</v>
      </c>
      <c r="I83" s="114">
        <f>'DAY 1 INPUT'!Q18</f>
        <v>3</v>
      </c>
      <c r="J83" s="2"/>
      <c r="K83" s="31">
        <f t="shared" si="124"/>
        <v>3</v>
      </c>
      <c r="L83" s="31">
        <f t="shared" si="125"/>
        <v>4</v>
      </c>
      <c r="M83" s="31">
        <f t="shared" si="126"/>
        <v>5</v>
      </c>
      <c r="N83" s="31">
        <f t="shared" si="127"/>
        <v>3</v>
      </c>
      <c r="O83" s="9"/>
      <c r="P83" s="33">
        <f>IF(K65=D83,1,0)</f>
        <v>0</v>
      </c>
      <c r="Q83" s="33">
        <f>IF(K65&gt;D83,1,0)</f>
        <v>1</v>
      </c>
      <c r="R83" s="33">
        <f>IF(K65&gt;D83+17,1,0)</f>
        <v>0</v>
      </c>
      <c r="S83" s="33"/>
      <c r="T83" s="33">
        <f t="shared" si="128"/>
        <v>4</v>
      </c>
      <c r="U83" s="181">
        <f t="shared" si="129"/>
        <v>2</v>
      </c>
      <c r="V83" s="33">
        <f>IF(L65=D83,1,0)</f>
        <v>0</v>
      </c>
      <c r="W83" s="33">
        <f>IF(L65&gt;D83,1,0)</f>
        <v>1</v>
      </c>
      <c r="X83" s="33">
        <f>IF(L65&gt;D83+17,1,0)</f>
        <v>0</v>
      </c>
      <c r="Y83" s="33">
        <f t="shared" si="130"/>
        <v>4</v>
      </c>
      <c r="Z83" s="181">
        <f t="shared" si="131"/>
        <v>3</v>
      </c>
      <c r="AA83" s="33">
        <f>IF(M65=D83,1,0)</f>
        <v>0</v>
      </c>
      <c r="AB83" s="33">
        <f>IF(M65&gt;D83,1,0)</f>
        <v>1</v>
      </c>
      <c r="AC83" s="33">
        <f>IF(M65&gt;D83+17,1,0)</f>
        <v>1</v>
      </c>
      <c r="AD83" s="33">
        <f t="shared" si="132"/>
        <v>5</v>
      </c>
      <c r="AE83" s="181">
        <f t="shared" si="133"/>
        <v>3</v>
      </c>
      <c r="AF83" s="33">
        <f>IF(N65=D83,1,0)</f>
        <v>0</v>
      </c>
      <c r="AG83" s="33">
        <f>IF(N65&gt;D83,1,0)</f>
        <v>0</v>
      </c>
      <c r="AH83" s="33">
        <f>IF(N65&gt;D83+17,1,0)</f>
        <v>0</v>
      </c>
      <c r="AI83" s="33"/>
      <c r="AJ83" s="33">
        <f t="shared" si="134"/>
        <v>3</v>
      </c>
      <c r="AK83" s="181">
        <f t="shared" si="135"/>
        <v>3</v>
      </c>
      <c r="AL83" s="2" t="s">
        <v>8</v>
      </c>
      <c r="AM83" s="2"/>
      <c r="AN83" s="31">
        <f xml:space="preserve"> IF( K65-D83&lt;0,-1,0)</f>
        <v>0</v>
      </c>
      <c r="AO83" s="31">
        <f xml:space="preserve"> IF(K65-D83&gt;17,C83+2,C83+1)</f>
        <v>4</v>
      </c>
      <c r="AP83" s="31">
        <f t="shared" si="136"/>
        <v>3</v>
      </c>
      <c r="AQ83" s="31"/>
      <c r="AR83" s="31"/>
      <c r="AS83" s="31">
        <f t="shared" si="137"/>
        <v>3</v>
      </c>
      <c r="AT83" s="47">
        <f t="shared" si="138"/>
        <v>3</v>
      </c>
      <c r="AU83" s="31">
        <f xml:space="preserve"> IF( L65-D83&lt;0,-1,0)</f>
        <v>0</v>
      </c>
      <c r="AV83" s="31">
        <f xml:space="preserve"> IF(L65-D83&gt;17,C83+2,C83+1)</f>
        <v>4</v>
      </c>
      <c r="AW83" s="31">
        <f t="shared" si="139"/>
        <v>2</v>
      </c>
      <c r="AX83" s="31">
        <f t="shared" si="140"/>
        <v>2</v>
      </c>
      <c r="AY83" s="47">
        <f t="shared" si="141"/>
        <v>2</v>
      </c>
      <c r="AZ83" s="31">
        <f xml:space="preserve"> IF( M65-D83&lt;0,-1,0)</f>
        <v>0</v>
      </c>
      <c r="BA83" s="31">
        <f xml:space="preserve"> IF(M65-D83&gt;17,C83+2,C83+1)</f>
        <v>5</v>
      </c>
      <c r="BB83" s="31">
        <f t="shared" si="142"/>
        <v>2</v>
      </c>
      <c r="BC83" s="31">
        <f t="shared" si="143"/>
        <v>2</v>
      </c>
      <c r="BD83" s="47">
        <f t="shared" si="144"/>
        <v>2</v>
      </c>
      <c r="BE83" s="31">
        <f xml:space="preserve"> IF( N65-D83&lt;0,-1,0)</f>
        <v>-1</v>
      </c>
      <c r="BF83" s="31">
        <f xml:space="preserve"> IF(N65-D83&gt;17,C83+2,C83+1)</f>
        <v>4</v>
      </c>
      <c r="BG83" s="31">
        <f t="shared" si="145"/>
        <v>3</v>
      </c>
      <c r="BH83" s="31">
        <f t="shared" si="146"/>
        <v>2</v>
      </c>
      <c r="BI83" s="47">
        <f t="shared" si="147"/>
        <v>2</v>
      </c>
    </row>
    <row r="84" spans="2:61" x14ac:dyDescent="0.25">
      <c r="B84" s="14">
        <v>13</v>
      </c>
      <c r="C84" s="138">
        <f>'DAY 1 INPUT'!C19</f>
        <v>4</v>
      </c>
      <c r="D84" s="139">
        <f>'DAY 1 INPUT'!D19</f>
        <v>12</v>
      </c>
      <c r="E84" s="141"/>
      <c r="F84" s="140">
        <f>'DAY 1 INPUT'!N19</f>
        <v>7</v>
      </c>
      <c r="G84" s="140">
        <f>'DAY 1 INPUT'!O19</f>
        <v>4</v>
      </c>
      <c r="H84" s="140">
        <f>'DAY 1 INPUT'!P19</f>
        <v>7</v>
      </c>
      <c r="I84" s="140">
        <f>'DAY 1 INPUT'!Q19</f>
        <v>5</v>
      </c>
      <c r="J84" s="2"/>
      <c r="K84" s="6">
        <f t="shared" si="124"/>
        <v>6</v>
      </c>
      <c r="L84" s="6">
        <f t="shared" si="125"/>
        <v>4</v>
      </c>
      <c r="M84" s="6">
        <f t="shared" si="126"/>
        <v>6</v>
      </c>
      <c r="N84" s="6">
        <f t="shared" si="127"/>
        <v>5</v>
      </c>
      <c r="O84" s="9"/>
      <c r="P84" s="3">
        <f>IF(K65=D84,1,0)</f>
        <v>0</v>
      </c>
      <c r="Q84" s="3">
        <f>IF(K65&gt;D84,1,0)</f>
        <v>1</v>
      </c>
      <c r="R84" s="3">
        <f>IF(K65&gt;D84+17,1,0)</f>
        <v>0</v>
      </c>
      <c r="S84" s="3"/>
      <c r="T84" s="3">
        <f t="shared" si="128"/>
        <v>5</v>
      </c>
      <c r="U84" s="15">
        <f t="shared" si="129"/>
        <v>6</v>
      </c>
      <c r="V84" s="3">
        <f>IF(L65=D84,1,0)</f>
        <v>0</v>
      </c>
      <c r="W84" s="3">
        <f>IF(L65&gt;D84,1,0)</f>
        <v>1</v>
      </c>
      <c r="X84" s="3">
        <f>IF(L65&gt;D84+17,1,0)</f>
        <v>0</v>
      </c>
      <c r="Y84" s="3">
        <f t="shared" si="130"/>
        <v>5</v>
      </c>
      <c r="Z84" s="15">
        <f t="shared" si="131"/>
        <v>3</v>
      </c>
      <c r="AA84" s="3">
        <f>IF(M65=D84,1,0)</f>
        <v>0</v>
      </c>
      <c r="AB84" s="3">
        <f>IF(M65&gt;D84,1,0)</f>
        <v>1</v>
      </c>
      <c r="AC84" s="3">
        <f>IF(M65&gt;D84+17,1,0)</f>
        <v>1</v>
      </c>
      <c r="AD84" s="3">
        <f t="shared" si="132"/>
        <v>6</v>
      </c>
      <c r="AE84" s="15">
        <f t="shared" si="133"/>
        <v>5</v>
      </c>
      <c r="AF84" s="3">
        <f>IF(N65=D84,1,0)</f>
        <v>1</v>
      </c>
      <c r="AG84" s="3">
        <f>IF(N65&gt;D84,1,0)</f>
        <v>0</v>
      </c>
      <c r="AH84" s="3">
        <f>IF(N65&gt;D84+17,1,0)</f>
        <v>0</v>
      </c>
      <c r="AI84" s="3"/>
      <c r="AJ84" s="3">
        <f t="shared" si="134"/>
        <v>5</v>
      </c>
      <c r="AK84" s="15">
        <f t="shared" si="135"/>
        <v>4</v>
      </c>
      <c r="AL84" s="2"/>
      <c r="AM84" s="2"/>
      <c r="AN84" s="6">
        <f xml:space="preserve"> IF( K65-D84&lt;0,-1,0)</f>
        <v>0</v>
      </c>
      <c r="AO84" s="6">
        <f xml:space="preserve"> IF(K65-D84&gt;17,C84+2,C84+1)</f>
        <v>5</v>
      </c>
      <c r="AP84" s="6">
        <f t="shared" si="136"/>
        <v>0</v>
      </c>
      <c r="AQ84" s="6"/>
      <c r="AR84" s="6"/>
      <c r="AS84" s="74">
        <f t="shared" si="137"/>
        <v>0</v>
      </c>
      <c r="AT84" s="47">
        <f t="shared" si="138"/>
        <v>0</v>
      </c>
      <c r="AU84" s="6">
        <f xml:space="preserve"> IF( L65-D84&lt;0,-1,0)</f>
        <v>0</v>
      </c>
      <c r="AV84" s="6">
        <f xml:space="preserve"> IF(L65-D84&gt;17,C84+2,C84+1)</f>
        <v>5</v>
      </c>
      <c r="AW84" s="6">
        <f t="shared" si="139"/>
        <v>3</v>
      </c>
      <c r="AX84" s="6">
        <f t="shared" si="140"/>
        <v>3</v>
      </c>
      <c r="AY84" s="47">
        <f t="shared" si="141"/>
        <v>3</v>
      </c>
      <c r="AZ84" s="6">
        <f xml:space="preserve"> IF( M65-D84&lt;0,-1,0)</f>
        <v>0</v>
      </c>
      <c r="BA84" s="6">
        <f xml:space="preserve"> IF(M65-D84&gt;17,C84+2,C84+1)</f>
        <v>6</v>
      </c>
      <c r="BB84" s="6">
        <f t="shared" si="142"/>
        <v>1</v>
      </c>
      <c r="BC84" s="6">
        <f t="shared" si="143"/>
        <v>1</v>
      </c>
      <c r="BD84" s="47">
        <f t="shared" si="144"/>
        <v>1</v>
      </c>
      <c r="BE84" s="6">
        <f xml:space="preserve"> IF( N65-D84&lt;0,-1,0)</f>
        <v>0</v>
      </c>
      <c r="BF84" s="6">
        <f xml:space="preserve"> IF(N65-D84&gt;17,C84+2,C84+1)</f>
        <v>5</v>
      </c>
      <c r="BG84" s="6">
        <f t="shared" si="145"/>
        <v>2</v>
      </c>
      <c r="BH84" s="6">
        <f t="shared" si="146"/>
        <v>2</v>
      </c>
      <c r="BI84" s="47">
        <f t="shared" si="147"/>
        <v>2</v>
      </c>
    </row>
    <row r="85" spans="2:61" x14ac:dyDescent="0.25">
      <c r="B85" s="29">
        <v>14</v>
      </c>
      <c r="C85" s="29">
        <f>'DAY 1 INPUT'!C20</f>
        <v>3</v>
      </c>
      <c r="D85" s="30">
        <f>'DAY 1 INPUT'!D20</f>
        <v>10</v>
      </c>
      <c r="E85" s="2"/>
      <c r="F85" s="114">
        <f>'DAY 1 INPUT'!N20</f>
        <v>3</v>
      </c>
      <c r="G85" s="114">
        <f>'DAY 1 INPUT'!O20</f>
        <v>3</v>
      </c>
      <c r="H85" s="114">
        <f>'DAY 1 INPUT'!P20</f>
        <v>7</v>
      </c>
      <c r="I85" s="114">
        <f>'DAY 1 INPUT'!Q20</f>
        <v>4</v>
      </c>
      <c r="J85" s="2"/>
      <c r="K85" s="31">
        <f t="shared" si="124"/>
        <v>3</v>
      </c>
      <c r="L85" s="31">
        <f t="shared" si="125"/>
        <v>3</v>
      </c>
      <c r="M85" s="31">
        <f t="shared" si="126"/>
        <v>5</v>
      </c>
      <c r="N85" s="31">
        <f t="shared" si="127"/>
        <v>4</v>
      </c>
      <c r="O85" s="9"/>
      <c r="P85" s="33">
        <f>IF(K65=D85,1,0)</f>
        <v>0</v>
      </c>
      <c r="Q85" s="33">
        <f>IF(K65&gt;D85,1,0)</f>
        <v>1</v>
      </c>
      <c r="R85" s="33">
        <f>IF(K65&gt;D85+17,1,0)</f>
        <v>0</v>
      </c>
      <c r="S85" s="33"/>
      <c r="T85" s="33">
        <f t="shared" si="128"/>
        <v>4</v>
      </c>
      <c r="U85" s="181">
        <f t="shared" si="129"/>
        <v>2</v>
      </c>
      <c r="V85" s="33">
        <f>IF(L65=D85,1,0)</f>
        <v>0</v>
      </c>
      <c r="W85" s="33">
        <f>IF(L65&gt;D85,1,0)</f>
        <v>1</v>
      </c>
      <c r="X85" s="33">
        <f>IF(L65&gt;D85+17,1,0)</f>
        <v>0</v>
      </c>
      <c r="Y85" s="33">
        <f t="shared" si="130"/>
        <v>4</v>
      </c>
      <c r="Z85" s="181">
        <f t="shared" si="131"/>
        <v>2</v>
      </c>
      <c r="AA85" s="33">
        <f>IF(M65=D85,1,0)</f>
        <v>0</v>
      </c>
      <c r="AB85" s="33">
        <f>IF(M65&gt;D85,1,0)</f>
        <v>1</v>
      </c>
      <c r="AC85" s="33">
        <f>IF(M65&gt;D85+17,1,0)</f>
        <v>1</v>
      </c>
      <c r="AD85" s="33">
        <f t="shared" si="132"/>
        <v>5</v>
      </c>
      <c r="AE85" s="181">
        <f t="shared" si="133"/>
        <v>5</v>
      </c>
      <c r="AF85" s="33">
        <f>IF(N65=D85,1,0)</f>
        <v>0</v>
      </c>
      <c r="AG85" s="33">
        <f>IF(N65&gt;D85,1,0)</f>
        <v>1</v>
      </c>
      <c r="AH85" s="33">
        <f>IF(N65&gt;D85+17,1,0)</f>
        <v>0</v>
      </c>
      <c r="AI85" s="33"/>
      <c r="AJ85" s="33">
        <f t="shared" si="134"/>
        <v>4</v>
      </c>
      <c r="AK85" s="181">
        <f t="shared" si="135"/>
        <v>3</v>
      </c>
      <c r="AL85" s="2"/>
      <c r="AM85" s="2"/>
      <c r="AN85" s="31">
        <f xml:space="preserve"> IF( K65-D85&lt;0,-1,0)</f>
        <v>0</v>
      </c>
      <c r="AO85" s="31">
        <f xml:space="preserve"> IF(K65-D85&gt;17,C85+2,C85+1)</f>
        <v>4</v>
      </c>
      <c r="AP85" s="31">
        <f t="shared" si="136"/>
        <v>3</v>
      </c>
      <c r="AQ85" s="31"/>
      <c r="AR85" s="31"/>
      <c r="AS85" s="31">
        <f t="shared" si="137"/>
        <v>3</v>
      </c>
      <c r="AT85" s="47">
        <f t="shared" si="138"/>
        <v>3</v>
      </c>
      <c r="AU85" s="31">
        <f xml:space="preserve"> IF( L65-D85&lt;0,-1,0)</f>
        <v>0</v>
      </c>
      <c r="AV85" s="31">
        <f xml:space="preserve"> IF(L65-D85&gt;17,C85+2,C85+1)</f>
        <v>4</v>
      </c>
      <c r="AW85" s="31">
        <f t="shared" si="139"/>
        <v>3</v>
      </c>
      <c r="AX85" s="31">
        <f t="shared" si="140"/>
        <v>3</v>
      </c>
      <c r="AY85" s="47">
        <f t="shared" si="141"/>
        <v>3</v>
      </c>
      <c r="AZ85" s="31">
        <f xml:space="preserve"> IF( M65-D85&lt;0,-1,0)</f>
        <v>0</v>
      </c>
      <c r="BA85" s="31">
        <f xml:space="preserve"> IF(M65-D85&gt;17,C85+2,C85+1)</f>
        <v>5</v>
      </c>
      <c r="BB85" s="31">
        <f t="shared" si="142"/>
        <v>0</v>
      </c>
      <c r="BC85" s="31">
        <f t="shared" si="143"/>
        <v>0</v>
      </c>
      <c r="BD85" s="47">
        <f t="shared" si="144"/>
        <v>0</v>
      </c>
      <c r="BE85" s="31">
        <f xml:space="preserve"> IF( N65-D85&lt;0,-1,0)</f>
        <v>0</v>
      </c>
      <c r="BF85" s="31">
        <f xml:space="preserve"> IF(N65-D85&gt;17,C85+2,C85+1)</f>
        <v>4</v>
      </c>
      <c r="BG85" s="31">
        <f t="shared" si="145"/>
        <v>2</v>
      </c>
      <c r="BH85" s="31">
        <f t="shared" si="146"/>
        <v>2</v>
      </c>
      <c r="BI85" s="47">
        <f t="shared" si="147"/>
        <v>2</v>
      </c>
    </row>
    <row r="86" spans="2:61" x14ac:dyDescent="0.25">
      <c r="B86" s="4">
        <v>15</v>
      </c>
      <c r="C86" s="138">
        <f>'DAY 1 INPUT'!C21</f>
        <v>4</v>
      </c>
      <c r="D86" s="139">
        <f>'DAY 1 INPUT'!D21</f>
        <v>16</v>
      </c>
      <c r="E86" s="76"/>
      <c r="F86" s="140">
        <f>'DAY 1 INPUT'!N21</f>
        <v>7</v>
      </c>
      <c r="G86" s="140">
        <f>'DAY 1 INPUT'!O21</f>
        <v>8</v>
      </c>
      <c r="H86" s="140">
        <f>'DAY 1 INPUT'!P21</f>
        <v>6</v>
      </c>
      <c r="I86" s="140">
        <f>'DAY 1 INPUT'!Q21</f>
        <v>6</v>
      </c>
      <c r="J86" s="2"/>
      <c r="K86" s="6">
        <f t="shared" si="124"/>
        <v>6</v>
      </c>
      <c r="L86" s="6">
        <f t="shared" si="125"/>
        <v>6</v>
      </c>
      <c r="M86" s="6">
        <f t="shared" si="126"/>
        <v>6</v>
      </c>
      <c r="N86" s="6">
        <f t="shared" si="127"/>
        <v>6</v>
      </c>
      <c r="O86" s="9"/>
      <c r="P86" s="3">
        <f>IF(K65=D86,1,0)</f>
        <v>0</v>
      </c>
      <c r="Q86" s="3">
        <f>IF(K65&gt;D86,1,0)</f>
        <v>1</v>
      </c>
      <c r="R86" s="3">
        <f>IF(K65&gt;D86+17,1,0)</f>
        <v>0</v>
      </c>
      <c r="S86" s="3"/>
      <c r="T86" s="3">
        <f t="shared" si="128"/>
        <v>5</v>
      </c>
      <c r="U86" s="15">
        <f t="shared" si="129"/>
        <v>6</v>
      </c>
      <c r="V86" s="3">
        <f>IF(L65=D86,1,0)</f>
        <v>1</v>
      </c>
      <c r="W86" s="3">
        <f>IF(L65&gt;D86,1,0)</f>
        <v>0</v>
      </c>
      <c r="X86" s="3">
        <f>IF(L65&gt;D86+17,1,0)</f>
        <v>0</v>
      </c>
      <c r="Y86" s="3">
        <f t="shared" si="130"/>
        <v>5</v>
      </c>
      <c r="Z86" s="15">
        <f t="shared" si="131"/>
        <v>7</v>
      </c>
      <c r="AA86" s="3">
        <f>IF(M65=D86,1,0)</f>
        <v>0</v>
      </c>
      <c r="AB86" s="3">
        <f>IF(M65&gt;D86,1,0)</f>
        <v>1</v>
      </c>
      <c r="AC86" s="3">
        <f>IF(M65&gt;D86+17,1,0)</f>
        <v>0</v>
      </c>
      <c r="AD86" s="3">
        <f t="shared" si="132"/>
        <v>5</v>
      </c>
      <c r="AE86" s="15">
        <f t="shared" si="133"/>
        <v>5</v>
      </c>
      <c r="AF86" s="3">
        <f>IF(N65=D86,1,0)</f>
        <v>0</v>
      </c>
      <c r="AG86" s="3">
        <f>IF(N65&gt;D86,1,0)</f>
        <v>0</v>
      </c>
      <c r="AH86" s="3">
        <f>IF(N65&gt;D86+17,1,0)</f>
        <v>0</v>
      </c>
      <c r="AI86" s="3"/>
      <c r="AJ86" s="3">
        <f t="shared" si="134"/>
        <v>4</v>
      </c>
      <c r="AK86" s="15">
        <f t="shared" si="135"/>
        <v>6</v>
      </c>
      <c r="AL86" s="2"/>
      <c r="AM86" s="2"/>
      <c r="AN86" s="6">
        <f xml:space="preserve"> IF(K65-D86&lt;0,-1,0)</f>
        <v>0</v>
      </c>
      <c r="AO86" s="6">
        <f xml:space="preserve"> IF(K65-D86&gt;17,C86+2,C86+1)</f>
        <v>5</v>
      </c>
      <c r="AP86" s="6">
        <f t="shared" si="136"/>
        <v>0</v>
      </c>
      <c r="AQ86" s="6"/>
      <c r="AR86" s="6"/>
      <c r="AS86" s="74">
        <f t="shared" si="137"/>
        <v>0</v>
      </c>
      <c r="AT86" s="47">
        <f t="shared" si="138"/>
        <v>0</v>
      </c>
      <c r="AU86" s="6">
        <f xml:space="preserve"> IF( L65-D86&lt;0,-1,0)</f>
        <v>0</v>
      </c>
      <c r="AV86" s="6">
        <f xml:space="preserve"> IF(L65-D86&gt;17,C86+2,C86+1)</f>
        <v>5</v>
      </c>
      <c r="AW86" s="6">
        <f t="shared" si="139"/>
        <v>-1</v>
      </c>
      <c r="AX86" s="6">
        <f t="shared" si="140"/>
        <v>0</v>
      </c>
      <c r="AY86" s="47">
        <f t="shared" si="141"/>
        <v>0</v>
      </c>
      <c r="AZ86" s="6">
        <f xml:space="preserve"> IF( M65-D86&lt;0,-1,0)</f>
        <v>0</v>
      </c>
      <c r="BA86" s="6">
        <f xml:space="preserve"> IF(M65-D86&gt;17,C86+2,C86+1)</f>
        <v>5</v>
      </c>
      <c r="BB86" s="6">
        <f t="shared" si="142"/>
        <v>1</v>
      </c>
      <c r="BC86" s="6">
        <f t="shared" si="143"/>
        <v>1</v>
      </c>
      <c r="BD86" s="47">
        <f t="shared" si="144"/>
        <v>1</v>
      </c>
      <c r="BE86" s="6">
        <f xml:space="preserve"> IF( N65-D86&lt;0,-1,0)</f>
        <v>-1</v>
      </c>
      <c r="BF86" s="6">
        <f xml:space="preserve"> IF(N65-D86&gt;17,C86+2,C86+1)</f>
        <v>5</v>
      </c>
      <c r="BG86" s="6">
        <f t="shared" si="145"/>
        <v>1</v>
      </c>
      <c r="BH86" s="6">
        <f t="shared" si="146"/>
        <v>0</v>
      </c>
      <c r="BI86" s="47">
        <f t="shared" si="147"/>
        <v>0</v>
      </c>
    </row>
    <row r="87" spans="2:61" x14ac:dyDescent="0.25">
      <c r="B87" s="29">
        <v>16</v>
      </c>
      <c r="C87" s="29">
        <f>'DAY 1 INPUT'!C22</f>
        <v>4</v>
      </c>
      <c r="D87" s="30">
        <f>'DAY 1 INPUT'!D22</f>
        <v>2</v>
      </c>
      <c r="E87" s="2"/>
      <c r="F87" s="114">
        <f>'DAY 1 INPUT'!N22</f>
        <v>6</v>
      </c>
      <c r="G87" s="114">
        <f>'DAY 1 INPUT'!O22</f>
        <v>5</v>
      </c>
      <c r="H87" s="114">
        <f>'DAY 1 INPUT'!P22</f>
        <v>8</v>
      </c>
      <c r="I87" s="114">
        <f>'DAY 1 INPUT'!Q22</f>
        <v>4</v>
      </c>
      <c r="J87" s="2"/>
      <c r="K87" s="31">
        <f t="shared" si="124"/>
        <v>6</v>
      </c>
      <c r="L87" s="31">
        <f t="shared" si="125"/>
        <v>5</v>
      </c>
      <c r="M87" s="31">
        <f t="shared" si="126"/>
        <v>6</v>
      </c>
      <c r="N87" s="31">
        <f t="shared" si="127"/>
        <v>4</v>
      </c>
      <c r="O87" s="9"/>
      <c r="P87" s="33">
        <f>IF(K65=D87,1,0)</f>
        <v>0</v>
      </c>
      <c r="Q87" s="33">
        <f>IF(K65&gt;D87,1,0)</f>
        <v>1</v>
      </c>
      <c r="R87" s="33">
        <f>IF(K65&gt;D87+17,1,0)</f>
        <v>1</v>
      </c>
      <c r="S87" s="33"/>
      <c r="T87" s="33">
        <f t="shared" si="128"/>
        <v>6</v>
      </c>
      <c r="U87" s="181">
        <f t="shared" si="129"/>
        <v>4</v>
      </c>
      <c r="V87" s="33">
        <f>IF(L65=D87,1,0)</f>
        <v>0</v>
      </c>
      <c r="W87" s="33">
        <f>IF(L65&gt;D87,1,0)</f>
        <v>1</v>
      </c>
      <c r="X87" s="33">
        <f>IF(L65&gt;D87+17,1,0)</f>
        <v>0</v>
      </c>
      <c r="Y87" s="33">
        <f t="shared" si="130"/>
        <v>5</v>
      </c>
      <c r="Z87" s="181">
        <f t="shared" si="131"/>
        <v>4</v>
      </c>
      <c r="AA87" s="33">
        <f>IF(M65=D87,1,0)</f>
        <v>0</v>
      </c>
      <c r="AB87" s="33">
        <f>IF(M65&gt;D87,1,0)</f>
        <v>1</v>
      </c>
      <c r="AC87" s="33">
        <f>IF(M65&gt;D87+17,1,0)</f>
        <v>1</v>
      </c>
      <c r="AD87" s="33">
        <f t="shared" si="132"/>
        <v>6</v>
      </c>
      <c r="AE87" s="181">
        <f t="shared" si="133"/>
        <v>6</v>
      </c>
      <c r="AF87" s="33">
        <f>IF(N65=D87,1,0)</f>
        <v>0</v>
      </c>
      <c r="AG87" s="33">
        <f>IF(N65&gt;D87,1,0)</f>
        <v>1</v>
      </c>
      <c r="AH87" s="33">
        <f>IF(N65&gt;D87+17,1,0)</f>
        <v>0</v>
      </c>
      <c r="AI87" s="33"/>
      <c r="AJ87" s="33">
        <f t="shared" si="134"/>
        <v>5</v>
      </c>
      <c r="AK87" s="181">
        <f t="shared" si="135"/>
        <v>3</v>
      </c>
      <c r="AL87" s="2"/>
      <c r="AM87" s="2"/>
      <c r="AN87" s="31">
        <f xml:space="preserve"> IF( K65-D87&lt;0,-1,0)</f>
        <v>0</v>
      </c>
      <c r="AO87" s="31">
        <f xml:space="preserve"> IF(K65-D87&gt;17,C87+2,C87+1)</f>
        <v>6</v>
      </c>
      <c r="AP87" s="31">
        <f t="shared" si="136"/>
        <v>2</v>
      </c>
      <c r="AQ87" s="31"/>
      <c r="AR87" s="31"/>
      <c r="AS87" s="31">
        <f t="shared" si="137"/>
        <v>2</v>
      </c>
      <c r="AT87" s="47">
        <f t="shared" si="138"/>
        <v>2</v>
      </c>
      <c r="AU87" s="31">
        <f xml:space="preserve"> IF( L65-D87&lt;0,-1,0)</f>
        <v>0</v>
      </c>
      <c r="AV87" s="31">
        <f xml:space="preserve"> IF(L65-D87&gt;17,C87+2,C87+1)</f>
        <v>5</v>
      </c>
      <c r="AW87" s="31">
        <f t="shared" si="139"/>
        <v>2</v>
      </c>
      <c r="AX87" s="31">
        <f t="shared" si="140"/>
        <v>2</v>
      </c>
      <c r="AY87" s="47">
        <f t="shared" si="141"/>
        <v>2</v>
      </c>
      <c r="AZ87" s="31">
        <f xml:space="preserve"> IF( M65-D87&lt;0,-1,0)</f>
        <v>0</v>
      </c>
      <c r="BA87" s="31">
        <f xml:space="preserve"> IF(M65-D87&gt;17,C87+2,C87+1)</f>
        <v>6</v>
      </c>
      <c r="BB87" s="31">
        <f t="shared" si="142"/>
        <v>0</v>
      </c>
      <c r="BC87" s="31">
        <f t="shared" si="143"/>
        <v>0</v>
      </c>
      <c r="BD87" s="47">
        <f t="shared" si="144"/>
        <v>0</v>
      </c>
      <c r="BE87" s="31">
        <f xml:space="preserve"> IF( N65-D87&lt;0,-1,0)</f>
        <v>0</v>
      </c>
      <c r="BF87" s="31">
        <f xml:space="preserve"> IF(N65-D87&gt;17,C87+2,C87+1)</f>
        <v>5</v>
      </c>
      <c r="BG87" s="31">
        <f t="shared" si="145"/>
        <v>3</v>
      </c>
      <c r="BH87" s="31">
        <f t="shared" si="146"/>
        <v>3</v>
      </c>
      <c r="BI87" s="47">
        <f t="shared" si="147"/>
        <v>3</v>
      </c>
    </row>
    <row r="88" spans="2:61" x14ac:dyDescent="0.25">
      <c r="B88" s="4">
        <v>17</v>
      </c>
      <c r="C88" s="138">
        <f>'DAY 1 INPUT'!C23</f>
        <v>4</v>
      </c>
      <c r="D88" s="139">
        <f>'DAY 1 INPUT'!D23</f>
        <v>6</v>
      </c>
      <c r="E88" s="76"/>
      <c r="F88" s="140">
        <f>'DAY 1 INPUT'!N23</f>
        <v>10</v>
      </c>
      <c r="G88" s="140">
        <f>'DAY 1 INPUT'!O23</f>
        <v>6</v>
      </c>
      <c r="H88" s="140">
        <f>'DAY 1 INPUT'!P23</f>
        <v>10</v>
      </c>
      <c r="I88" s="140">
        <f>'DAY 1 INPUT'!Q23</f>
        <v>7</v>
      </c>
      <c r="J88" s="2"/>
      <c r="K88" s="6">
        <f t="shared" si="124"/>
        <v>6</v>
      </c>
      <c r="L88" s="6">
        <f t="shared" si="125"/>
        <v>6</v>
      </c>
      <c r="M88" s="6">
        <f t="shared" si="126"/>
        <v>6</v>
      </c>
      <c r="N88" s="6">
        <f t="shared" si="127"/>
        <v>6</v>
      </c>
      <c r="O88" s="9"/>
      <c r="P88" s="3">
        <f>IF(K65=D88,1,0)</f>
        <v>0</v>
      </c>
      <c r="Q88" s="3">
        <f>IF(K65&gt;D88,1,0)</f>
        <v>1</v>
      </c>
      <c r="R88" s="3">
        <f>IF(K65&gt;D88+17,1,0)</f>
        <v>1</v>
      </c>
      <c r="S88" s="3"/>
      <c r="T88" s="3">
        <f t="shared" si="128"/>
        <v>6</v>
      </c>
      <c r="U88" s="15">
        <f t="shared" si="129"/>
        <v>8</v>
      </c>
      <c r="V88" s="3">
        <f>IF(L65=D88,1,0)</f>
        <v>0</v>
      </c>
      <c r="W88" s="3">
        <f>IF(L65&gt;D88,1,0)</f>
        <v>1</v>
      </c>
      <c r="X88" s="3">
        <f>IF(L65&gt;D88+17,1,0)</f>
        <v>0</v>
      </c>
      <c r="Y88" s="3">
        <f t="shared" si="130"/>
        <v>5</v>
      </c>
      <c r="Z88" s="15">
        <f t="shared" si="131"/>
        <v>5</v>
      </c>
      <c r="AA88" s="3">
        <f>IF(M65=D88,1,0)</f>
        <v>0</v>
      </c>
      <c r="AB88" s="3">
        <f>IF(M65&gt;D88,1,0)</f>
        <v>1</v>
      </c>
      <c r="AC88" s="3">
        <f>IF(M65&gt;D88+17,1,0)</f>
        <v>1</v>
      </c>
      <c r="AD88" s="3">
        <f t="shared" si="132"/>
        <v>6</v>
      </c>
      <c r="AE88" s="15">
        <f t="shared" si="133"/>
        <v>8</v>
      </c>
      <c r="AF88" s="3">
        <f>IF(N65=D88,1,0)</f>
        <v>0</v>
      </c>
      <c r="AG88" s="3">
        <f>IF(N65&gt;D88,1,0)</f>
        <v>1</v>
      </c>
      <c r="AH88" s="3">
        <f>IF(N65&gt;D88+17,1,0)</f>
        <v>0</v>
      </c>
      <c r="AI88" s="3"/>
      <c r="AJ88" s="3">
        <f t="shared" si="134"/>
        <v>5</v>
      </c>
      <c r="AK88" s="15">
        <f t="shared" si="135"/>
        <v>6</v>
      </c>
      <c r="AL88" s="2"/>
      <c r="AM88" s="2"/>
      <c r="AN88" s="6">
        <f xml:space="preserve"> IF( K65-D88&lt;0,-1,0)</f>
        <v>0</v>
      </c>
      <c r="AO88" s="6">
        <f xml:space="preserve"> IF(K65-D88&gt;17,C88+2,C88+1)</f>
        <v>6</v>
      </c>
      <c r="AP88" s="6">
        <f t="shared" si="136"/>
        <v>-2</v>
      </c>
      <c r="AQ88" s="6"/>
      <c r="AR88" s="6"/>
      <c r="AS88" s="74">
        <f t="shared" si="137"/>
        <v>0</v>
      </c>
      <c r="AT88" s="47">
        <f t="shared" si="138"/>
        <v>0</v>
      </c>
      <c r="AU88" s="6">
        <f xml:space="preserve"> IF( L65-D88&lt;0,-1,0)</f>
        <v>0</v>
      </c>
      <c r="AV88" s="6">
        <f xml:space="preserve"> IF(L65-D88&gt;17,C88+2,C88+1)</f>
        <v>5</v>
      </c>
      <c r="AW88" s="6">
        <f t="shared" si="139"/>
        <v>1</v>
      </c>
      <c r="AX88" s="6">
        <f t="shared" si="140"/>
        <v>1</v>
      </c>
      <c r="AY88" s="47">
        <f t="shared" si="141"/>
        <v>1</v>
      </c>
      <c r="AZ88" s="6">
        <f xml:space="preserve"> IF( M65-D88&lt;0,-1,0)</f>
        <v>0</v>
      </c>
      <c r="BA88" s="6">
        <f xml:space="preserve"> IF(M65-D88&gt;17,C88+2,C88+1)</f>
        <v>6</v>
      </c>
      <c r="BB88" s="6">
        <f t="shared" si="142"/>
        <v>-2</v>
      </c>
      <c r="BC88" s="6">
        <f t="shared" si="143"/>
        <v>0</v>
      </c>
      <c r="BD88" s="47">
        <f t="shared" si="144"/>
        <v>0</v>
      </c>
      <c r="BE88" s="6">
        <f xml:space="preserve"> IF( N65-D88&lt;0,-1,0)</f>
        <v>0</v>
      </c>
      <c r="BF88" s="6">
        <f xml:space="preserve"> IF(N65-D88&gt;17,C88+2,C88+1)</f>
        <v>5</v>
      </c>
      <c r="BG88" s="6">
        <f t="shared" si="145"/>
        <v>0</v>
      </c>
      <c r="BH88" s="6">
        <f t="shared" si="146"/>
        <v>0</v>
      </c>
      <c r="BI88" s="47">
        <f t="shared" si="147"/>
        <v>0</v>
      </c>
    </row>
    <row r="89" spans="2:61" x14ac:dyDescent="0.25">
      <c r="B89" s="29">
        <v>18</v>
      </c>
      <c r="C89" s="29">
        <f>'DAY 1 INPUT'!C24</f>
        <v>4</v>
      </c>
      <c r="D89" s="30">
        <f>'DAY 1 INPUT'!D24</f>
        <v>18</v>
      </c>
      <c r="E89" s="2"/>
      <c r="F89" s="114">
        <f>'DAY 1 INPUT'!N24</f>
        <v>8</v>
      </c>
      <c r="G89" s="114">
        <f>'DAY 1 INPUT'!O24</f>
        <v>6</v>
      </c>
      <c r="H89" s="114">
        <f>'DAY 1 INPUT'!P24</f>
        <v>5</v>
      </c>
      <c r="I89" s="114">
        <f>'DAY 1 INPUT'!Q24</f>
        <v>5</v>
      </c>
      <c r="J89" s="2"/>
      <c r="K89" s="31">
        <f t="shared" si="124"/>
        <v>6</v>
      </c>
      <c r="L89" s="31">
        <f t="shared" si="125"/>
        <v>6</v>
      </c>
      <c r="M89" s="31">
        <f t="shared" si="126"/>
        <v>5</v>
      </c>
      <c r="N89" s="31">
        <f t="shared" si="127"/>
        <v>5</v>
      </c>
      <c r="O89" s="9"/>
      <c r="P89" s="33">
        <f>IF(K65=D89,1,0)</f>
        <v>0</v>
      </c>
      <c r="Q89" s="33">
        <f>IF(K65&gt;D89,1,0)</f>
        <v>1</v>
      </c>
      <c r="R89" s="33">
        <f>IF(K65&gt;D89+17,1,0)</f>
        <v>0</v>
      </c>
      <c r="S89" s="33"/>
      <c r="T89" s="33">
        <f t="shared" si="128"/>
        <v>5</v>
      </c>
      <c r="U89" s="181">
        <f t="shared" si="129"/>
        <v>7</v>
      </c>
      <c r="V89" s="33">
        <f>IF(L65=D89,1,0)</f>
        <v>0</v>
      </c>
      <c r="W89" s="33">
        <f>IF(L65&gt;D89,1,0)</f>
        <v>0</v>
      </c>
      <c r="X89" s="33">
        <f>IF(L65&gt;D89+17,1,0)</f>
        <v>0</v>
      </c>
      <c r="Y89" s="33">
        <f t="shared" si="130"/>
        <v>4</v>
      </c>
      <c r="Z89" s="181">
        <f t="shared" si="131"/>
        <v>6</v>
      </c>
      <c r="AA89" s="33">
        <f>IF(M65=D89,1,0)</f>
        <v>0</v>
      </c>
      <c r="AB89" s="33">
        <f>IF(M65&gt;D89,1,0)</f>
        <v>1</v>
      </c>
      <c r="AC89" s="33">
        <f>IF(M65&gt;D89+17,1,0)</f>
        <v>0</v>
      </c>
      <c r="AD89" s="33">
        <f t="shared" si="132"/>
        <v>5</v>
      </c>
      <c r="AE89" s="181">
        <f t="shared" si="133"/>
        <v>4</v>
      </c>
      <c r="AF89" s="33">
        <f>IF(N65=D89,1,0)</f>
        <v>0</v>
      </c>
      <c r="AG89" s="33">
        <f>IF(N65&gt;D89,1,0)</f>
        <v>0</v>
      </c>
      <c r="AH89" s="33">
        <f>IF(N65&gt;D89+17,1,0)</f>
        <v>0</v>
      </c>
      <c r="AI89" s="33"/>
      <c r="AJ89" s="33">
        <f t="shared" si="134"/>
        <v>4</v>
      </c>
      <c r="AK89" s="181">
        <f t="shared" si="135"/>
        <v>5</v>
      </c>
      <c r="AL89" s="2"/>
      <c r="AM89" s="2"/>
      <c r="AN89" s="31">
        <f xml:space="preserve"> IF( K65-D89&lt;0,-1,0)</f>
        <v>0</v>
      </c>
      <c r="AO89" s="31">
        <f xml:space="preserve"> IF(K65-D89&gt;17,C89+2,C89+1)</f>
        <v>5</v>
      </c>
      <c r="AP89" s="31">
        <f t="shared" si="136"/>
        <v>-1</v>
      </c>
      <c r="AQ89" s="31"/>
      <c r="AR89" s="31"/>
      <c r="AS89" s="31">
        <f t="shared" si="137"/>
        <v>0</v>
      </c>
      <c r="AT89" s="47">
        <f t="shared" si="138"/>
        <v>0</v>
      </c>
      <c r="AU89" s="31">
        <f xml:space="preserve"> IF( L65-D89&lt;0,-1,0)</f>
        <v>-1</v>
      </c>
      <c r="AV89" s="31">
        <f xml:space="preserve"> IF(L65-D89&gt;17,C89+2,C89+1)</f>
        <v>5</v>
      </c>
      <c r="AW89" s="31">
        <f t="shared" si="139"/>
        <v>1</v>
      </c>
      <c r="AX89" s="6">
        <f t="shared" si="140"/>
        <v>0</v>
      </c>
      <c r="AY89" s="47">
        <f t="shared" si="141"/>
        <v>0</v>
      </c>
      <c r="AZ89" s="31">
        <f xml:space="preserve"> IF( M65-D89&lt;0,-1,0)</f>
        <v>0</v>
      </c>
      <c r="BA89" s="31">
        <f xml:space="preserve"> IF(M65-D89&gt;17,C89+2,C89+1)</f>
        <v>5</v>
      </c>
      <c r="BB89" s="31">
        <f t="shared" si="142"/>
        <v>2</v>
      </c>
      <c r="BC89" s="31">
        <f t="shared" si="143"/>
        <v>2</v>
      </c>
      <c r="BD89" s="47">
        <f t="shared" si="144"/>
        <v>2</v>
      </c>
      <c r="BE89" s="31">
        <f xml:space="preserve"> IF( N65-D89&lt;0,-1,0)</f>
        <v>-1</v>
      </c>
      <c r="BF89" s="31">
        <f xml:space="preserve"> IF(N65-D89&gt;17,C89+2,C89+1)</f>
        <v>5</v>
      </c>
      <c r="BG89" s="31">
        <f t="shared" si="145"/>
        <v>2</v>
      </c>
      <c r="BH89" s="31">
        <f t="shared" si="146"/>
        <v>1</v>
      </c>
      <c r="BI89" s="47">
        <f t="shared" si="147"/>
        <v>1</v>
      </c>
    </row>
    <row r="90" spans="2:61" x14ac:dyDescent="0.25">
      <c r="B90" s="4" t="s">
        <v>2</v>
      </c>
      <c r="C90" s="4">
        <f>SUM(C81:C89)</f>
        <v>35</v>
      </c>
      <c r="D90" s="4"/>
      <c r="E90" s="2"/>
      <c r="F90" s="6">
        <f>SUM(F81:F89)</f>
        <v>57</v>
      </c>
      <c r="G90" s="6">
        <f>SUM(G81:G89)</f>
        <v>52</v>
      </c>
      <c r="H90" s="6">
        <f>SUM(H81:H89)</f>
        <v>62</v>
      </c>
      <c r="I90" s="6">
        <f>SUM(I81:I89)</f>
        <v>46</v>
      </c>
      <c r="J90" s="2"/>
      <c r="K90" s="6">
        <f>SUM(K81:K89)</f>
        <v>48</v>
      </c>
      <c r="L90" s="6">
        <f>SUM(L81:L89)</f>
        <v>47</v>
      </c>
      <c r="M90" s="6">
        <f>SUM(M81:M89)</f>
        <v>52</v>
      </c>
      <c r="N90" s="6">
        <f>SUM(N81:N89)</f>
        <v>45</v>
      </c>
      <c r="O90" s="9"/>
      <c r="P90" s="3" t="s">
        <v>8</v>
      </c>
      <c r="Q90" s="3"/>
      <c r="R90" s="3"/>
      <c r="S90" s="3"/>
      <c r="T90" s="3" t="s">
        <v>8</v>
      </c>
      <c r="U90" s="15">
        <f>SUM(U81:U89)</f>
        <v>45</v>
      </c>
      <c r="V90" s="3" t="s">
        <v>8</v>
      </c>
      <c r="W90" s="3"/>
      <c r="X90" s="3"/>
      <c r="Y90" s="3" t="s">
        <v>8</v>
      </c>
      <c r="Z90" s="15">
        <f>SUM(Z81:Z89)</f>
        <v>44</v>
      </c>
      <c r="AA90" s="3" t="s">
        <v>8</v>
      </c>
      <c r="AB90" s="3"/>
      <c r="AC90" s="3"/>
      <c r="AD90" s="3" t="s">
        <v>8</v>
      </c>
      <c r="AE90" s="15">
        <f>SUM(AE81:AE89)</f>
        <v>46</v>
      </c>
      <c r="AF90" s="3" t="s">
        <v>8</v>
      </c>
      <c r="AG90" s="3"/>
      <c r="AH90" s="3"/>
      <c r="AI90" s="3"/>
      <c r="AJ90" s="3" t="s">
        <v>8</v>
      </c>
      <c r="AK90" s="15">
        <f>SUM(AK81:AK89)</f>
        <v>40</v>
      </c>
      <c r="AL90" s="2"/>
      <c r="AM90" s="2"/>
      <c r="AN90" s="1"/>
      <c r="AO90" s="6" t="s">
        <v>8</v>
      </c>
      <c r="AP90" s="1" t="s">
        <v>8</v>
      </c>
      <c r="AQ90" s="1"/>
      <c r="AR90" s="1"/>
      <c r="AS90" s="6">
        <f>SUM(AS81:AS89)</f>
        <v>11</v>
      </c>
      <c r="AT90" s="49">
        <f>SUM(AT81:AT89)</f>
        <v>11</v>
      </c>
      <c r="AU90" s="1"/>
      <c r="AV90" s="6" t="s">
        <v>8</v>
      </c>
      <c r="AW90" s="1" t="s">
        <v>8</v>
      </c>
      <c r="AX90" s="6">
        <f>SUM(AX81:AX89)</f>
        <v>11</v>
      </c>
      <c r="AY90" s="49">
        <f>SUM(AY81:AY89)</f>
        <v>11</v>
      </c>
      <c r="AZ90" s="6"/>
      <c r="BA90" s="6" t="s">
        <v>8</v>
      </c>
      <c r="BB90" s="6" t="s">
        <v>8</v>
      </c>
      <c r="BC90" s="6">
        <f>SUM(BC81:BC89)</f>
        <v>9</v>
      </c>
      <c r="BD90" s="49">
        <f>SUM(BD81:BD89)</f>
        <v>9</v>
      </c>
      <c r="BE90" s="1"/>
      <c r="BF90" s="6" t="s">
        <v>8</v>
      </c>
      <c r="BG90" s="1" t="s">
        <v>8</v>
      </c>
      <c r="BH90" s="6">
        <f>SUM(BH81:BH89)</f>
        <v>13</v>
      </c>
      <c r="BI90" s="49">
        <f>SUM(BI81:BI89)</f>
        <v>13</v>
      </c>
    </row>
    <row r="91" spans="2:61" x14ac:dyDescent="0.25">
      <c r="B91" s="29" t="s">
        <v>1</v>
      </c>
      <c r="C91" s="29">
        <f>C80</f>
        <v>36</v>
      </c>
      <c r="D91" s="29"/>
      <c r="E91" s="2"/>
      <c r="F91" s="31">
        <f>F80</f>
        <v>66</v>
      </c>
      <c r="G91" s="31">
        <f>G80</f>
        <v>53</v>
      </c>
      <c r="H91" s="31">
        <f>H80</f>
        <v>66</v>
      </c>
      <c r="I91" s="31">
        <f>I80</f>
        <v>49</v>
      </c>
      <c r="J91" s="2"/>
      <c r="K91" s="31">
        <f>K80</f>
        <v>53</v>
      </c>
      <c r="L91" s="31">
        <f>L80</f>
        <v>50</v>
      </c>
      <c r="M91" s="31">
        <f>M80</f>
        <v>53</v>
      </c>
      <c r="N91" s="31">
        <f>N80</f>
        <v>48</v>
      </c>
      <c r="O91" s="9"/>
      <c r="P91" s="3" t="s">
        <v>8</v>
      </c>
      <c r="Q91" s="3"/>
      <c r="R91" s="3"/>
      <c r="S91" s="3"/>
      <c r="T91" s="3" t="s">
        <v>8</v>
      </c>
      <c r="U91" s="15">
        <f>U80</f>
        <v>54</v>
      </c>
      <c r="V91" s="3" t="s">
        <v>8</v>
      </c>
      <c r="W91" s="3"/>
      <c r="X91" s="3"/>
      <c r="Y91" s="3" t="s">
        <v>8</v>
      </c>
      <c r="Z91" s="15">
        <f>Z80</f>
        <v>45</v>
      </c>
      <c r="AA91" s="3" t="s">
        <v>8</v>
      </c>
      <c r="AB91" s="3"/>
      <c r="AC91" s="3"/>
      <c r="AD91" s="3" t="s">
        <v>8</v>
      </c>
      <c r="AE91" s="181">
        <f>AE80</f>
        <v>50</v>
      </c>
      <c r="AF91" s="33" t="s">
        <v>8</v>
      </c>
      <c r="AG91" s="33"/>
      <c r="AH91" s="33"/>
      <c r="AI91" s="33"/>
      <c r="AJ91" s="33" t="s">
        <v>8</v>
      </c>
      <c r="AK91" s="181">
        <f>AK80</f>
        <v>43</v>
      </c>
      <c r="AL91" s="2"/>
      <c r="AM91" s="2"/>
      <c r="AN91" s="33"/>
      <c r="AO91" s="32"/>
      <c r="AP91" s="32"/>
      <c r="AQ91" s="32"/>
      <c r="AR91" s="32"/>
      <c r="AS91" s="31">
        <f>AS80</f>
        <v>4</v>
      </c>
      <c r="AT91" s="50">
        <f>AT80</f>
        <v>4</v>
      </c>
      <c r="AU91" s="33"/>
      <c r="AV91" s="32"/>
      <c r="AW91" s="32"/>
      <c r="AX91" s="31">
        <f>AX80</f>
        <v>9</v>
      </c>
      <c r="AY91" s="50">
        <f>AY80</f>
        <v>9</v>
      </c>
      <c r="AZ91" s="31"/>
      <c r="BA91" s="31"/>
      <c r="BB91" s="31"/>
      <c r="BC91" s="31">
        <f>BC80</f>
        <v>6</v>
      </c>
      <c r="BD91" s="50">
        <f>BD80</f>
        <v>6</v>
      </c>
      <c r="BE91" s="33"/>
      <c r="BF91" s="32"/>
      <c r="BG91" s="32"/>
      <c r="BH91" s="31">
        <f>BH80</f>
        <v>11</v>
      </c>
      <c r="BI91" s="50">
        <f>BI80</f>
        <v>12</v>
      </c>
    </row>
    <row r="92" spans="2:61" x14ac:dyDescent="0.25">
      <c r="B92" s="4" t="s">
        <v>3</v>
      </c>
      <c r="C92" s="4">
        <f>SUM(C90+C91)</f>
        <v>71</v>
      </c>
      <c r="D92" s="4"/>
      <c r="E92" s="13"/>
      <c r="F92" s="6">
        <f>SUM(F90+F91)</f>
        <v>123</v>
      </c>
      <c r="G92" s="6">
        <f>SUM(G90+G91)</f>
        <v>105</v>
      </c>
      <c r="H92" s="6">
        <f>SUM(H90+H91)</f>
        <v>128</v>
      </c>
      <c r="I92" s="6">
        <f>SUM(I90+I91)</f>
        <v>95</v>
      </c>
      <c r="J92" s="13"/>
      <c r="K92" s="6">
        <f>SUM(K90+K91)</f>
        <v>101</v>
      </c>
      <c r="L92" s="6">
        <f>SUM(L90+L91)</f>
        <v>97</v>
      </c>
      <c r="M92" s="6">
        <f>SUM(M90+M91)</f>
        <v>105</v>
      </c>
      <c r="N92" s="6">
        <f>SUM(N90+N91)</f>
        <v>93</v>
      </c>
      <c r="O92" s="21"/>
      <c r="P92" s="3" t="s">
        <v>8</v>
      </c>
      <c r="Q92" s="3"/>
      <c r="R92" s="3"/>
      <c r="S92" s="3"/>
      <c r="T92" s="3" t="s">
        <v>8</v>
      </c>
      <c r="U92" s="15">
        <f>U90+U91</f>
        <v>99</v>
      </c>
      <c r="V92" s="3" t="s">
        <v>8</v>
      </c>
      <c r="W92" s="3"/>
      <c r="X92" s="3"/>
      <c r="Y92" s="3" t="s">
        <v>8</v>
      </c>
      <c r="Z92" s="15">
        <f>Z90+Z91</f>
        <v>89</v>
      </c>
      <c r="AA92" s="3" t="s">
        <v>8</v>
      </c>
      <c r="AB92" s="3"/>
      <c r="AC92" s="3"/>
      <c r="AD92" s="3" t="s">
        <v>8</v>
      </c>
      <c r="AE92" s="15">
        <f>AE90+AE91</f>
        <v>96</v>
      </c>
      <c r="AF92" s="3" t="s">
        <v>8</v>
      </c>
      <c r="AG92" s="3"/>
      <c r="AH92" s="3"/>
      <c r="AI92" s="3"/>
      <c r="AJ92" s="3" t="s">
        <v>8</v>
      </c>
      <c r="AK92" s="15">
        <f>AK90+AK91</f>
        <v>83</v>
      </c>
      <c r="AL92" s="2"/>
      <c r="AM92" s="2"/>
      <c r="AN92" s="3"/>
      <c r="AO92" s="1"/>
      <c r="AP92" s="1"/>
      <c r="AQ92" s="1"/>
      <c r="AR92" s="1"/>
      <c r="AS92" s="6">
        <f>SUM(AS90+AS91)</f>
        <v>15</v>
      </c>
      <c r="AT92" s="49">
        <f>SUM(AT90+AT91)</f>
        <v>15</v>
      </c>
      <c r="AU92" s="3"/>
      <c r="AV92" s="1"/>
      <c r="AW92" s="1"/>
      <c r="AX92" s="6">
        <f>SUM(AX90+AX91)</f>
        <v>20</v>
      </c>
      <c r="AY92" s="49">
        <f>SUM(AY90+AY91)</f>
        <v>20</v>
      </c>
      <c r="AZ92" s="6"/>
      <c r="BA92" s="6"/>
      <c r="BB92" s="6"/>
      <c r="BC92" s="6">
        <f>SUM(BC90+BC91)</f>
        <v>15</v>
      </c>
      <c r="BD92" s="49">
        <f>SUM(BD90+BD91)</f>
        <v>15</v>
      </c>
      <c r="BE92" s="3"/>
      <c r="BF92" s="1"/>
      <c r="BG92" s="1"/>
      <c r="BH92" s="6">
        <f>SUM(BH90+BH91)</f>
        <v>24</v>
      </c>
      <c r="BI92" s="49">
        <f>SUM(BI90+BI91)</f>
        <v>25</v>
      </c>
    </row>
    <row r="93" spans="2:61" x14ac:dyDescent="0.25">
      <c r="B93" s="26" t="s">
        <v>8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AL93" s="2"/>
      <c r="AM93" s="2"/>
      <c r="BI93" s="46" t="s">
        <v>8</v>
      </c>
    </row>
    <row r="94" spans="2:61" x14ac:dyDescent="0.25">
      <c r="B94" s="26" t="s">
        <v>8</v>
      </c>
      <c r="C94" s="26"/>
      <c r="D94" s="26"/>
      <c r="E94" s="26"/>
      <c r="F94" s="26"/>
      <c r="G94" s="26"/>
      <c r="H94" s="26"/>
      <c r="I94" s="26"/>
      <c r="J94" s="26"/>
    </row>
  </sheetData>
  <mergeCells count="8">
    <mergeCell ref="P70:T70"/>
    <mergeCell ref="AN68:AX68"/>
    <mergeCell ref="AN6:AX6"/>
    <mergeCell ref="AN37:AX37"/>
    <mergeCell ref="F6:I6"/>
    <mergeCell ref="F37:I37"/>
    <mergeCell ref="F68:I68"/>
    <mergeCell ref="AF8:A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BI94"/>
  <sheetViews>
    <sheetView topLeftCell="A13" zoomScale="66" zoomScaleNormal="66" workbookViewId="0">
      <selection activeCell="BD50" sqref="BD50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570312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7109375" customWidth="1"/>
    <col min="40" max="45" width="5.7109375" customWidth="1"/>
    <col min="46" max="46" width="5.7109375" style="46" customWidth="1"/>
    <col min="47" max="55" width="5.7109375" customWidth="1"/>
    <col min="56" max="56" width="5.7109375" style="46" customWidth="1"/>
    <col min="57" max="60" width="5.7109375" customWidth="1"/>
    <col min="61" max="61" width="5.7109375" style="46" customWidth="1"/>
  </cols>
  <sheetData>
    <row r="1" spans="2:61" x14ac:dyDescent="0.25">
      <c r="B1" t="s">
        <v>8</v>
      </c>
      <c r="P1" s="7"/>
      <c r="Q1" s="7"/>
      <c r="R1" s="7"/>
      <c r="S1" s="7"/>
      <c r="AW1" s="43"/>
      <c r="AX1" s="7"/>
    </row>
    <row r="2" spans="2:61" x14ac:dyDescent="0.25">
      <c r="E2" s="43"/>
      <c r="F2" s="43"/>
      <c r="G2" s="43"/>
      <c r="H2" s="45"/>
      <c r="I2" s="43"/>
      <c r="J2" s="43"/>
      <c r="K2" s="88" t="str">
        <f>'DAY 1 INPUT'!F4</f>
        <v>Steve</v>
      </c>
      <c r="L2" s="88" t="str">
        <f>'DAY 1 INPUT'!G4</f>
        <v>Jeff</v>
      </c>
      <c r="M2" s="35" t="str">
        <f>'DAY 1 INPUT'!H4</f>
        <v>Mike</v>
      </c>
      <c r="N2" s="89" t="str">
        <f>'DAY 1 INPUT'!I4</f>
        <v>Rich M</v>
      </c>
      <c r="O2" s="7"/>
      <c r="P2" s="7"/>
      <c r="Q2" s="43" t="s">
        <v>13</v>
      </c>
      <c r="R2" s="7"/>
      <c r="S2" s="7"/>
      <c r="T2" s="7"/>
      <c r="AO2" s="80"/>
      <c r="AP2" s="26" t="s">
        <v>11</v>
      </c>
      <c r="AQ2" s="26"/>
      <c r="AR2" s="26"/>
      <c r="AS2" s="26"/>
      <c r="AT2" s="26"/>
      <c r="AU2" s="26"/>
      <c r="AV2" s="26"/>
      <c r="AW2" s="26"/>
      <c r="AX2" s="26"/>
      <c r="AZ2" s="88" t="str">
        <f>K2</f>
        <v>Steve</v>
      </c>
      <c r="BA2" s="88" t="str">
        <f>L2</f>
        <v>Jeff</v>
      </c>
      <c r="BB2" s="35" t="str">
        <f>M2</f>
        <v>Mike</v>
      </c>
      <c r="BC2" s="35" t="str">
        <f>N2</f>
        <v>Rich M</v>
      </c>
    </row>
    <row r="3" spans="2:61" x14ac:dyDescent="0.25">
      <c r="E3" s="43"/>
      <c r="F3" s="43"/>
      <c r="G3" s="43"/>
      <c r="H3" s="45"/>
      <c r="I3" s="43"/>
      <c r="J3" s="43"/>
      <c r="K3" s="136">
        <f>'DAY 1 INPUT'!F5</f>
        <v>38</v>
      </c>
      <c r="L3" s="136">
        <f>'DAY 1 INPUT'!G5</f>
        <v>18</v>
      </c>
      <c r="M3" s="136">
        <f>'DAY 1 INPUT'!H5</f>
        <v>20</v>
      </c>
      <c r="N3" s="136">
        <f>'DAY 1 INPUT'!I5</f>
        <v>31</v>
      </c>
      <c r="O3" s="7"/>
      <c r="Q3" s="43" t="s">
        <v>14</v>
      </c>
      <c r="AN3" s="80" t="s">
        <v>8</v>
      </c>
      <c r="AO3" s="80"/>
      <c r="AP3" s="26" t="s">
        <v>12</v>
      </c>
      <c r="AQ3" s="26"/>
      <c r="AR3" s="26"/>
      <c r="AS3" s="26"/>
      <c r="AT3" s="26"/>
      <c r="AU3" s="26"/>
      <c r="AV3" s="26"/>
      <c r="AW3" s="26"/>
      <c r="AX3" s="26"/>
      <c r="AY3" s="43"/>
      <c r="AZ3" s="137">
        <f>(K30-C7)</f>
        <v>38</v>
      </c>
      <c r="BA3" s="137">
        <f>L30-C7</f>
        <v>31</v>
      </c>
      <c r="BB3" s="137">
        <f>(M30-C7)</f>
        <v>34</v>
      </c>
      <c r="BC3" s="137">
        <f>(N30-C7)</f>
        <v>34</v>
      </c>
    </row>
    <row r="4" spans="2:61" x14ac:dyDescent="0.25">
      <c r="B4" t="s">
        <v>8</v>
      </c>
      <c r="L4" s="11" t="s">
        <v>8</v>
      </c>
      <c r="M4" s="11"/>
      <c r="AN4" t="s">
        <v>8</v>
      </c>
      <c r="AZ4">
        <f>AZ3-K3</f>
        <v>0</v>
      </c>
      <c r="BA4">
        <f>BA3-L3</f>
        <v>13</v>
      </c>
      <c r="BB4">
        <f>BB3-M3</f>
        <v>14</v>
      </c>
      <c r="BC4">
        <f>BC3-N3</f>
        <v>3</v>
      </c>
    </row>
    <row r="5" spans="2:61" x14ac:dyDescent="0.25">
      <c r="B5" t="s">
        <v>8</v>
      </c>
      <c r="AN5" s="24" t="s">
        <v>10</v>
      </c>
      <c r="AO5" s="26"/>
      <c r="AS5" s="80"/>
      <c r="AU5" s="80"/>
      <c r="AV5" s="80"/>
      <c r="AW5" s="80"/>
      <c r="AX5" s="80"/>
      <c r="AY5" s="80"/>
      <c r="AZ5" s="80"/>
      <c r="BA5" s="80"/>
      <c r="BB5" s="80"/>
      <c r="BC5" s="80"/>
      <c r="BE5" s="80"/>
      <c r="BF5" s="80"/>
      <c r="BG5" s="80"/>
      <c r="BH5" s="80"/>
    </row>
    <row r="6" spans="2:61" x14ac:dyDescent="0.25">
      <c r="B6" s="27" t="s">
        <v>4</v>
      </c>
      <c r="C6" s="28" t="s">
        <v>7</v>
      </c>
      <c r="D6" s="52"/>
      <c r="E6" s="63"/>
      <c r="F6" s="535" t="s">
        <v>6</v>
      </c>
      <c r="G6" s="536"/>
      <c r="H6" s="536"/>
      <c r="I6" s="536"/>
      <c r="J6" s="10"/>
      <c r="K6" s="17" t="s">
        <v>29</v>
      </c>
      <c r="L6" s="17"/>
      <c r="M6" s="17"/>
      <c r="N6" s="17"/>
      <c r="O6" s="18"/>
      <c r="P6" s="10"/>
      <c r="Q6" s="18"/>
      <c r="R6" s="18"/>
      <c r="S6" s="18"/>
      <c r="T6" s="10"/>
      <c r="U6" s="10"/>
      <c r="V6" s="10"/>
      <c r="W6" s="18" t="s">
        <v>25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2"/>
      <c r="AN6" s="514" t="s">
        <v>24</v>
      </c>
      <c r="AO6" s="514"/>
      <c r="AP6" s="514"/>
      <c r="AQ6" s="514"/>
      <c r="AR6" s="514"/>
      <c r="AS6" s="514"/>
      <c r="AT6" s="514"/>
      <c r="AU6" s="514"/>
      <c r="AV6" s="514"/>
      <c r="AW6" s="514"/>
      <c r="AX6" s="514"/>
    </row>
    <row r="7" spans="2:61" ht="18.75" x14ac:dyDescent="0.3">
      <c r="B7" s="53">
        <f>'DAY 2 INPUT'!B4</f>
        <v>70</v>
      </c>
      <c r="C7" s="54">
        <f>'DAY 2 INPUT'!C4</f>
        <v>68</v>
      </c>
      <c r="D7" s="55" t="s">
        <v>8</v>
      </c>
      <c r="E7" s="64"/>
      <c r="F7" s="65" t="s">
        <v>9</v>
      </c>
      <c r="G7" s="13"/>
      <c r="H7" s="13"/>
      <c r="I7" s="13"/>
      <c r="J7" s="62"/>
      <c r="K7" s="9" t="s">
        <v>30</v>
      </c>
      <c r="L7" s="20"/>
      <c r="M7" s="20"/>
      <c r="N7" s="20"/>
      <c r="O7" s="9"/>
      <c r="Q7" s="19"/>
      <c r="R7" s="19"/>
      <c r="S7" s="19"/>
      <c r="U7" s="19" t="s">
        <v>26</v>
      </c>
      <c r="V7" s="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57"/>
      <c r="AL7" t="s">
        <v>8</v>
      </c>
      <c r="AO7" t="s">
        <v>8</v>
      </c>
      <c r="AQ7" t="s">
        <v>48</v>
      </c>
      <c r="AR7" t="s">
        <v>48</v>
      </c>
    </row>
    <row r="8" spans="2:61" x14ac:dyDescent="0.25">
      <c r="B8" s="8" t="s">
        <v>0</v>
      </c>
      <c r="C8" s="8" t="s">
        <v>4</v>
      </c>
      <c r="D8" s="61" t="s">
        <v>28</v>
      </c>
      <c r="E8" s="2"/>
      <c r="F8" s="88" t="str">
        <f>K2</f>
        <v>Steve</v>
      </c>
      <c r="G8" s="88" t="str">
        <f>L2</f>
        <v>Jeff</v>
      </c>
      <c r="H8" s="35" t="str">
        <f>M2</f>
        <v>Mike</v>
      </c>
      <c r="I8" s="35" t="str">
        <f>N2</f>
        <v>Rich M</v>
      </c>
      <c r="J8" s="2"/>
      <c r="K8" s="88" t="str">
        <f>K2</f>
        <v>Steve</v>
      </c>
      <c r="L8" s="88" t="str">
        <f>L2</f>
        <v>Jeff</v>
      </c>
      <c r="M8" s="35" t="str">
        <f>M2</f>
        <v>Mike</v>
      </c>
      <c r="N8" s="35" t="str">
        <f>N2</f>
        <v>Rich M</v>
      </c>
      <c r="O8" s="9"/>
      <c r="P8" s="58" t="str">
        <f>K2</f>
        <v>Steve</v>
      </c>
      <c r="Q8" s="59"/>
      <c r="R8" s="59"/>
      <c r="S8" s="59"/>
      <c r="T8" s="59" t="s">
        <v>8</v>
      </c>
      <c r="U8" s="60" t="s">
        <v>8</v>
      </c>
      <c r="V8" s="3" t="str">
        <f>L2</f>
        <v>Jeff</v>
      </c>
      <c r="W8" s="59"/>
      <c r="X8" s="59"/>
      <c r="Y8" s="59"/>
      <c r="Z8" s="60"/>
      <c r="AA8" s="58" t="str">
        <f>M2</f>
        <v>Mike</v>
      </c>
      <c r="AB8" s="59"/>
      <c r="AC8" s="59"/>
      <c r="AD8" s="59"/>
      <c r="AE8" s="60"/>
      <c r="AF8" s="533" t="str">
        <f>N2</f>
        <v>Rich M</v>
      </c>
      <c r="AG8" s="534"/>
      <c r="AH8" s="534"/>
      <c r="AI8" s="534"/>
      <c r="AJ8" s="534"/>
      <c r="AK8" s="60"/>
      <c r="AL8" t="s">
        <v>8</v>
      </c>
      <c r="AN8" s="90" t="str">
        <f>K2</f>
        <v>Steve</v>
      </c>
      <c r="AO8" s="91"/>
      <c r="AP8" s="91"/>
      <c r="AQ8" s="91"/>
      <c r="AR8" s="91"/>
      <c r="AS8" s="92"/>
      <c r="AU8" s="93" t="str">
        <f>L2</f>
        <v>Jeff</v>
      </c>
      <c r="AV8" s="91"/>
      <c r="AW8" s="91"/>
      <c r="AX8" s="92"/>
      <c r="AY8" s="2"/>
      <c r="AZ8" s="40" t="str">
        <f>M2</f>
        <v>Mike</v>
      </c>
      <c r="BA8" s="38"/>
      <c r="BB8" s="38"/>
      <c r="BC8" s="39"/>
      <c r="BD8" s="51"/>
      <c r="BE8" s="40" t="str">
        <f>N2</f>
        <v>Rich M</v>
      </c>
      <c r="BF8" s="38"/>
      <c r="BG8" s="38"/>
      <c r="BH8" s="39"/>
    </row>
    <row r="9" spans="2:61" x14ac:dyDescent="0.25">
      <c r="B9" s="29">
        <v>1</v>
      </c>
      <c r="C9" s="29">
        <f>'DAY 2 INPUT'!C6</f>
        <v>4</v>
      </c>
      <c r="D9" s="29">
        <f>'DAY 2 INPUT'!D6</f>
        <v>14</v>
      </c>
      <c r="E9" s="2"/>
      <c r="F9" s="114">
        <f>'DAY 2 INPUT'!F6</f>
        <v>7</v>
      </c>
      <c r="G9" s="114">
        <f>'DAY 2 INPUT'!G6</f>
        <v>6</v>
      </c>
      <c r="H9" s="114">
        <f>'DAY 2 INPUT'!H6</f>
        <v>6</v>
      </c>
      <c r="I9" s="114">
        <f>'DAY 2 INPUT'!I6</f>
        <v>6</v>
      </c>
      <c r="J9" s="2"/>
      <c r="K9" s="31">
        <f t="shared" ref="K9:K17" si="0">IF(F9-C9 &gt;2,C9+2,F9)</f>
        <v>6</v>
      </c>
      <c r="L9" s="31">
        <f t="shared" ref="L9:L17" si="1">IF(G9-C9 &gt;2,C9+2,G9)</f>
        <v>6</v>
      </c>
      <c r="M9" s="31">
        <f t="shared" ref="M9:M17" si="2">IF(H9-C9 &gt;2,C9+2,H9)</f>
        <v>6</v>
      </c>
      <c r="N9" s="31">
        <f t="shared" ref="N9:N17" si="3">IF(I9-C9 &gt;2,C9+2,I9)</f>
        <v>6</v>
      </c>
      <c r="O9" s="9"/>
      <c r="P9" s="33">
        <f>IF(K3=D9,1,0)</f>
        <v>0</v>
      </c>
      <c r="Q9" s="33">
        <f>IF(K3&gt;D9,1,0)</f>
        <v>1</v>
      </c>
      <c r="R9" s="33">
        <f>IF(K3&gt;D9+17,1,0)</f>
        <v>1</v>
      </c>
      <c r="S9" s="143">
        <f>IF(K3&gt;D9+35,1,0)</f>
        <v>0</v>
      </c>
      <c r="T9" s="33">
        <f t="shared" ref="T9:T17" si="4">SUM(P9:S9)+C9</f>
        <v>6</v>
      </c>
      <c r="U9" s="181">
        <f t="shared" ref="U9:U17" si="5">(F9-T9)+C9</f>
        <v>5</v>
      </c>
      <c r="V9" s="33">
        <f>IF(L3=D9,1,0)</f>
        <v>0</v>
      </c>
      <c r="W9" s="33">
        <f>IF(L3&gt;D9,1,0)</f>
        <v>1</v>
      </c>
      <c r="X9" s="33">
        <f>IF(L3&gt;D9+17,1,0)</f>
        <v>0</v>
      </c>
      <c r="Y9" s="33">
        <f t="shared" ref="Y9:Y17" si="6">SUM(V9:X9)+C9</f>
        <v>5</v>
      </c>
      <c r="Z9" s="181">
        <f t="shared" ref="Z9:Z17" si="7">(G9-Y9)+C9</f>
        <v>5</v>
      </c>
      <c r="AA9" s="33">
        <f>IF(M3=D9,1,0)</f>
        <v>0</v>
      </c>
      <c r="AB9" s="33">
        <f>IF(M3&gt;D9,1,0)</f>
        <v>1</v>
      </c>
      <c r="AC9" s="33">
        <f>IF(M3&gt;D9+17,1,0)</f>
        <v>0</v>
      </c>
      <c r="AD9" s="33">
        <f t="shared" ref="AD9:AD17" si="8">SUM(AA9:AC9)+C9</f>
        <v>5</v>
      </c>
      <c r="AE9" s="181">
        <f t="shared" ref="AE9:AE17" si="9">(H9-AD9)+C9</f>
        <v>5</v>
      </c>
      <c r="AF9" s="33">
        <f>IF(N3=D9,1,0)</f>
        <v>0</v>
      </c>
      <c r="AG9" s="33">
        <f>IF(N3&gt;D9,1,0)</f>
        <v>1</v>
      </c>
      <c r="AH9" s="33">
        <f>IF(N3&gt;D9+17,1,0)</f>
        <v>0</v>
      </c>
      <c r="AI9" s="143">
        <f>IF(N3&gt;D9+35,1,0)</f>
        <v>0</v>
      </c>
      <c r="AJ9" s="33">
        <f t="shared" ref="AJ9:AJ17" si="10">SUM(AF9:AI9)+C9</f>
        <v>5</v>
      </c>
      <c r="AK9" s="181">
        <f t="shared" ref="AK9:AK17" si="11">(I9-AJ9)+C9</f>
        <v>5</v>
      </c>
      <c r="AL9" s="2"/>
      <c r="AM9" s="2"/>
      <c r="AN9" s="31">
        <f xml:space="preserve"> IF( K3-D9&lt;0,-1,0)</f>
        <v>0</v>
      </c>
      <c r="AO9" s="31">
        <f xml:space="preserve"> IF(K3-D9&gt;17,C9+2,C9+1)</f>
        <v>6</v>
      </c>
      <c r="AP9" s="31">
        <f t="shared" ref="AP9:AP17" si="12">(AO9+2)-F9</f>
        <v>1</v>
      </c>
      <c r="AQ9" s="143">
        <f t="shared" ref="AQ9:AQ17" si="13">IF(D9&lt;3,1,0)</f>
        <v>0</v>
      </c>
      <c r="AR9" s="143">
        <f t="shared" ref="AR9:AR17" si="14">IF(AP9+AQ9&gt;0,AP9+AQ9,0)</f>
        <v>1</v>
      </c>
      <c r="AS9" s="31">
        <f t="shared" ref="AS9:AS17" si="15" xml:space="preserve"> IF(AR9&lt;0, 0, AR9+AN9)</f>
        <v>1</v>
      </c>
      <c r="AT9" s="47">
        <f t="shared" ref="AT9:AT17" si="16">IF(AS9&lt;0,0,AS9)</f>
        <v>1</v>
      </c>
      <c r="AU9" s="31">
        <f xml:space="preserve"> IF( L3-D9&lt;0,-1,0)</f>
        <v>0</v>
      </c>
      <c r="AV9" s="31">
        <f xml:space="preserve"> IF(L3-D9&gt;17,C9+2,C9+1)</f>
        <v>5</v>
      </c>
      <c r="AW9" s="31">
        <f t="shared" ref="AW9:AW17" si="17">(AV9+2)-G9</f>
        <v>1</v>
      </c>
      <c r="AX9" s="31">
        <f t="shared" ref="AX9:AX17" si="18" xml:space="preserve"> IF(AW9&lt;0, 0, AW9+AU9)</f>
        <v>1</v>
      </c>
      <c r="AY9" s="47">
        <f t="shared" ref="AY9:AY17" si="19">IF(AX9&lt;0,0,AX9)</f>
        <v>1</v>
      </c>
      <c r="AZ9" s="31">
        <f xml:space="preserve"> IF( M3-D9&lt;0,-1,0)</f>
        <v>0</v>
      </c>
      <c r="BA9" s="31">
        <f xml:space="preserve"> IF(M3-D9&gt;17,C9+2,C9+1)</f>
        <v>5</v>
      </c>
      <c r="BB9" s="31">
        <f t="shared" ref="BB9:BB17" si="20">(BA9+2)-H9</f>
        <v>1</v>
      </c>
      <c r="BC9" s="31">
        <f t="shared" ref="BC9:BC17" si="21">IF(BB9&lt;0,0,BB9+AZ9)</f>
        <v>1</v>
      </c>
      <c r="BD9" s="47">
        <f t="shared" ref="BD9:BD17" si="22">IF(BC9&lt;0,0,BC9)</f>
        <v>1</v>
      </c>
      <c r="BE9" s="31">
        <f xml:space="preserve"> IF( N3-D9&lt;0,-1,0)</f>
        <v>0</v>
      </c>
      <c r="BF9" s="31">
        <f xml:space="preserve"> IF(N3-D9&gt;17,C9+2,C9+1)</f>
        <v>5</v>
      </c>
      <c r="BG9" s="31">
        <f t="shared" ref="BG9:BG17" si="23">(BF9+2)-I9</f>
        <v>1</v>
      </c>
      <c r="BH9" s="31">
        <f t="shared" ref="BH9:BH17" si="24">IF(BG9&lt;0,0,BG9+BE9)</f>
        <v>1</v>
      </c>
      <c r="BI9" s="47">
        <f t="shared" ref="BI9:BI17" si="25">IF(BH9&lt;0,0,BH9)</f>
        <v>1</v>
      </c>
    </row>
    <row r="10" spans="2:61" x14ac:dyDescent="0.25">
      <c r="B10" s="138">
        <v>2</v>
      </c>
      <c r="C10" s="138">
        <f>'DAY 2 INPUT'!C7</f>
        <v>4</v>
      </c>
      <c r="D10" s="138">
        <f>'DAY 2 INPUT'!D7</f>
        <v>8</v>
      </c>
      <c r="E10" s="76"/>
      <c r="F10" s="140">
        <f>'DAY 2 INPUT'!F7</f>
        <v>7</v>
      </c>
      <c r="G10" s="140">
        <f>'DAY 2 INPUT'!G7</f>
        <v>5</v>
      </c>
      <c r="H10" s="140">
        <f>'DAY 2 INPUT'!H7</f>
        <v>4</v>
      </c>
      <c r="I10" s="140">
        <f>'DAY 2 INPUT'!I7</f>
        <v>7</v>
      </c>
      <c r="J10" s="76"/>
      <c r="K10" s="74">
        <f t="shared" si="0"/>
        <v>6</v>
      </c>
      <c r="L10" s="74">
        <f t="shared" si="1"/>
        <v>5</v>
      </c>
      <c r="M10" s="74">
        <f t="shared" si="2"/>
        <v>4</v>
      </c>
      <c r="N10" s="74">
        <f t="shared" si="3"/>
        <v>6</v>
      </c>
      <c r="O10" s="176"/>
      <c r="P10" s="177">
        <f>IF(K3=D10,1,0)</f>
        <v>0</v>
      </c>
      <c r="Q10" s="177">
        <f>IF(K3&gt;D10,1,0)</f>
        <v>1</v>
      </c>
      <c r="R10" s="177">
        <f>IF(K3&gt;D10+17,1,0)</f>
        <v>1</v>
      </c>
      <c r="S10" s="178">
        <f>IF(K3&gt;D10+35,1,0)</f>
        <v>0</v>
      </c>
      <c r="T10" s="177">
        <f t="shared" si="4"/>
        <v>6</v>
      </c>
      <c r="U10" s="179">
        <f t="shared" si="5"/>
        <v>5</v>
      </c>
      <c r="V10" s="177">
        <f>IF(L3=D10,1,0)</f>
        <v>0</v>
      </c>
      <c r="W10" s="177">
        <f>IF(L3&gt;D10,1,0)</f>
        <v>1</v>
      </c>
      <c r="X10" s="177">
        <f>IF(L3&gt;D10+17,1,0)</f>
        <v>0</v>
      </c>
      <c r="Y10" s="177">
        <f t="shared" si="6"/>
        <v>5</v>
      </c>
      <c r="Z10" s="179">
        <f t="shared" si="7"/>
        <v>4</v>
      </c>
      <c r="AA10" s="177">
        <f>IF(M3=D10,1,0)</f>
        <v>0</v>
      </c>
      <c r="AB10" s="177">
        <f>IF(M3&gt;D10,1,0)</f>
        <v>1</v>
      </c>
      <c r="AC10" s="177">
        <f>IF(M3&gt;D10+17,1,0)</f>
        <v>0</v>
      </c>
      <c r="AD10" s="177">
        <f t="shared" si="8"/>
        <v>5</v>
      </c>
      <c r="AE10" s="179">
        <f t="shared" si="9"/>
        <v>3</v>
      </c>
      <c r="AF10" s="177">
        <f>IF(N3=D10,1,0)</f>
        <v>0</v>
      </c>
      <c r="AG10" s="177">
        <f>IF(N3&gt;D10,1,0)</f>
        <v>1</v>
      </c>
      <c r="AH10" s="177">
        <f>IF(N3&gt;D10+17,1,0)</f>
        <v>1</v>
      </c>
      <c r="AI10" s="178">
        <f>IF(N3&gt;D10+35,1,0)</f>
        <v>0</v>
      </c>
      <c r="AJ10" s="177">
        <f t="shared" si="10"/>
        <v>6</v>
      </c>
      <c r="AK10" s="179">
        <f t="shared" si="11"/>
        <v>5</v>
      </c>
      <c r="AL10" s="77" t="s">
        <v>8</v>
      </c>
      <c r="AM10" s="77"/>
      <c r="AN10" s="74">
        <f xml:space="preserve"> IF( K3-D10&lt;0,-1,0)</f>
        <v>0</v>
      </c>
      <c r="AO10" s="74">
        <f xml:space="preserve"> IF(K3-D10&gt;17,C10+2,C10+1)</f>
        <v>6</v>
      </c>
      <c r="AP10" s="74">
        <f t="shared" si="12"/>
        <v>1</v>
      </c>
      <c r="AQ10" s="178">
        <f t="shared" si="13"/>
        <v>0</v>
      </c>
      <c r="AR10" s="178">
        <f t="shared" si="14"/>
        <v>1</v>
      </c>
      <c r="AS10" s="74">
        <f t="shared" si="15"/>
        <v>1</v>
      </c>
      <c r="AT10" s="180">
        <f t="shared" si="16"/>
        <v>1</v>
      </c>
      <c r="AU10" s="74">
        <f xml:space="preserve"> IF( L3-D10&lt;0,-1,0)</f>
        <v>0</v>
      </c>
      <c r="AV10" s="74">
        <f xml:space="preserve"> IF(L3-D10&gt;17,C10+2,C10+1)</f>
        <v>5</v>
      </c>
      <c r="AW10" s="74">
        <f t="shared" si="17"/>
        <v>2</v>
      </c>
      <c r="AX10" s="74">
        <f t="shared" si="18"/>
        <v>2</v>
      </c>
      <c r="AY10" s="180">
        <f t="shared" si="19"/>
        <v>2</v>
      </c>
      <c r="AZ10" s="74">
        <f xml:space="preserve"> IF( M3-D10&lt;0,-1,0)</f>
        <v>0</v>
      </c>
      <c r="BA10" s="74">
        <f xml:space="preserve"> IF(M3-D10&gt;17,C10+2,C10+1)</f>
        <v>5</v>
      </c>
      <c r="BB10" s="74">
        <f t="shared" si="20"/>
        <v>3</v>
      </c>
      <c r="BC10" s="74">
        <f t="shared" si="21"/>
        <v>3</v>
      </c>
      <c r="BD10" s="180">
        <f t="shared" si="22"/>
        <v>3</v>
      </c>
      <c r="BE10" s="74">
        <f xml:space="preserve"> IF( N3-D10&lt;0,-1,0)</f>
        <v>0</v>
      </c>
      <c r="BF10" s="74">
        <f xml:space="preserve"> IF(N3-D10&gt;17,C10+2,C10+1)</f>
        <v>6</v>
      </c>
      <c r="BG10" s="74">
        <f t="shared" si="23"/>
        <v>1</v>
      </c>
      <c r="BH10" s="74">
        <f t="shared" si="24"/>
        <v>1</v>
      </c>
      <c r="BI10" s="47">
        <f t="shared" si="25"/>
        <v>1</v>
      </c>
    </row>
    <row r="11" spans="2:61" x14ac:dyDescent="0.25">
      <c r="B11" s="29">
        <v>3</v>
      </c>
      <c r="C11" s="29">
        <f>'DAY 2 INPUT'!C8</f>
        <v>3</v>
      </c>
      <c r="D11" s="29">
        <f>'DAY 2 INPUT'!D8</f>
        <v>16</v>
      </c>
      <c r="E11" s="2"/>
      <c r="F11" s="114">
        <f>'DAY 2 INPUT'!F8</f>
        <v>7</v>
      </c>
      <c r="G11" s="114">
        <f>'DAY 2 INPUT'!G8</f>
        <v>4</v>
      </c>
      <c r="H11" s="114">
        <f>'DAY 2 INPUT'!H8</f>
        <v>4</v>
      </c>
      <c r="I11" s="114">
        <f>'DAY 2 INPUT'!I8</f>
        <v>4</v>
      </c>
      <c r="J11" s="2"/>
      <c r="K11" s="31">
        <f t="shared" si="0"/>
        <v>5</v>
      </c>
      <c r="L11" s="31">
        <f t="shared" si="1"/>
        <v>4</v>
      </c>
      <c r="M11" s="31">
        <f t="shared" si="2"/>
        <v>4</v>
      </c>
      <c r="N11" s="31">
        <f t="shared" si="3"/>
        <v>4</v>
      </c>
      <c r="O11" s="9"/>
      <c r="P11" s="33">
        <f>IF(K3=D11,1,0)</f>
        <v>0</v>
      </c>
      <c r="Q11" s="33">
        <f>IF(K3&gt;D11,1,0)</f>
        <v>1</v>
      </c>
      <c r="R11" s="33">
        <f>IF(K3&gt;D11+17,1,0)</f>
        <v>1</v>
      </c>
      <c r="S11" s="143">
        <f>IF(K3&gt;D11+35,1,0)</f>
        <v>0</v>
      </c>
      <c r="T11" s="33">
        <f t="shared" si="4"/>
        <v>5</v>
      </c>
      <c r="U11" s="181">
        <f t="shared" si="5"/>
        <v>5</v>
      </c>
      <c r="V11" s="33">
        <f>IF(L3=D11,1,0)</f>
        <v>0</v>
      </c>
      <c r="W11" s="33">
        <f>IF(L3&gt;D11,1,0)</f>
        <v>1</v>
      </c>
      <c r="X11" s="33">
        <f>IF(L3&gt;D11+17,1,0)</f>
        <v>0</v>
      </c>
      <c r="Y11" s="33">
        <f t="shared" si="6"/>
        <v>4</v>
      </c>
      <c r="Z11" s="181">
        <f t="shared" si="7"/>
        <v>3</v>
      </c>
      <c r="AA11" s="33">
        <f>IF(M3=D11,1,0)</f>
        <v>0</v>
      </c>
      <c r="AB11" s="33">
        <f>IF(M3&gt;D11,1,0)</f>
        <v>1</v>
      </c>
      <c r="AC11" s="33">
        <f>IF(M3&gt;D11+17,1,0)</f>
        <v>0</v>
      </c>
      <c r="AD11" s="33">
        <f t="shared" si="8"/>
        <v>4</v>
      </c>
      <c r="AE11" s="181">
        <f t="shared" si="9"/>
        <v>3</v>
      </c>
      <c r="AF11" s="33">
        <f>IF(N3=D11,1,0)</f>
        <v>0</v>
      </c>
      <c r="AG11" s="33">
        <f>IF(N3&gt;D11,1,0)</f>
        <v>1</v>
      </c>
      <c r="AH11" s="33">
        <f>IF(N3&gt;D11+17,1,0)</f>
        <v>0</v>
      </c>
      <c r="AI11" s="143">
        <f>IF(N3&gt;D11+35,1,0)</f>
        <v>0</v>
      </c>
      <c r="AJ11" s="33">
        <f t="shared" si="10"/>
        <v>4</v>
      </c>
      <c r="AK11" s="181">
        <f t="shared" si="11"/>
        <v>3</v>
      </c>
      <c r="AL11" s="2"/>
      <c r="AM11" s="2" t="s">
        <v>8</v>
      </c>
      <c r="AN11" s="31">
        <f xml:space="preserve"> IF( K3-D11&lt;0,-1,0)</f>
        <v>0</v>
      </c>
      <c r="AO11" s="31">
        <f xml:space="preserve"> IF(K3-D11&gt;17,C11+2,C11+1)</f>
        <v>5</v>
      </c>
      <c r="AP11" s="31">
        <f t="shared" si="12"/>
        <v>0</v>
      </c>
      <c r="AQ11" s="143">
        <f t="shared" si="13"/>
        <v>0</v>
      </c>
      <c r="AR11" s="143">
        <f t="shared" si="14"/>
        <v>0</v>
      </c>
      <c r="AS11" s="31">
        <f t="shared" si="15"/>
        <v>0</v>
      </c>
      <c r="AT11" s="47">
        <f t="shared" si="16"/>
        <v>0</v>
      </c>
      <c r="AU11" s="31">
        <f xml:space="preserve"> IF( L3-D11&lt;0,-1,0)</f>
        <v>0</v>
      </c>
      <c r="AV11" s="31">
        <f xml:space="preserve"> IF(L3-D11&gt;17,C11+2,C11+1)</f>
        <v>4</v>
      </c>
      <c r="AW11" s="31">
        <f t="shared" si="17"/>
        <v>2</v>
      </c>
      <c r="AX11" s="31">
        <f t="shared" si="18"/>
        <v>2</v>
      </c>
      <c r="AY11" s="47">
        <f t="shared" si="19"/>
        <v>2</v>
      </c>
      <c r="AZ11" s="31">
        <f xml:space="preserve"> IF( M3-D11&lt;0,-1,0)</f>
        <v>0</v>
      </c>
      <c r="BA11" s="31">
        <f xml:space="preserve"> IF(M3-D11&gt;17,C11+2,C11+1)</f>
        <v>4</v>
      </c>
      <c r="BB11" s="31">
        <f t="shared" si="20"/>
        <v>2</v>
      </c>
      <c r="BC11" s="31">
        <f t="shared" si="21"/>
        <v>2</v>
      </c>
      <c r="BD11" s="47">
        <f t="shared" si="22"/>
        <v>2</v>
      </c>
      <c r="BE11" s="31">
        <f xml:space="preserve"> IF( N3-D11&lt;0,-1,0)</f>
        <v>0</v>
      </c>
      <c r="BF11" s="31">
        <f xml:space="preserve"> IF(N3-D11&gt;17,C11+2,C11+1)</f>
        <v>4</v>
      </c>
      <c r="BG11" s="31">
        <f t="shared" si="23"/>
        <v>2</v>
      </c>
      <c r="BH11" s="31">
        <f t="shared" si="24"/>
        <v>2</v>
      </c>
      <c r="BI11" s="47">
        <f t="shared" si="25"/>
        <v>2</v>
      </c>
    </row>
    <row r="12" spans="2:61" x14ac:dyDescent="0.25">
      <c r="B12" s="4">
        <v>4</v>
      </c>
      <c r="C12" s="138">
        <f>'DAY 2 INPUT'!C9</f>
        <v>4</v>
      </c>
      <c r="D12" s="138">
        <f>'DAY 2 INPUT'!D9</f>
        <v>6</v>
      </c>
      <c r="E12" s="76"/>
      <c r="F12" s="140">
        <f>'DAY 2 INPUT'!F9</f>
        <v>8</v>
      </c>
      <c r="G12" s="140">
        <f>'DAY 2 INPUT'!G9</f>
        <v>5</v>
      </c>
      <c r="H12" s="140">
        <f>'DAY 2 INPUT'!H9</f>
        <v>7</v>
      </c>
      <c r="I12" s="140">
        <f>'DAY 2 INPUT'!I9</f>
        <v>7</v>
      </c>
      <c r="J12" s="76"/>
      <c r="K12" s="74">
        <f t="shared" si="0"/>
        <v>6</v>
      </c>
      <c r="L12" s="74">
        <f t="shared" si="1"/>
        <v>5</v>
      </c>
      <c r="M12" s="74">
        <f t="shared" si="2"/>
        <v>6</v>
      </c>
      <c r="N12" s="74">
        <f t="shared" si="3"/>
        <v>6</v>
      </c>
      <c r="O12" s="176"/>
      <c r="P12" s="177">
        <f>IF(K3=D12,1,0)</f>
        <v>0</v>
      </c>
      <c r="Q12" s="177">
        <f>IF(K3&gt;D12,1,0)</f>
        <v>1</v>
      </c>
      <c r="R12" s="177">
        <f>IF(K3&gt;D12+17,1,0)</f>
        <v>1</v>
      </c>
      <c r="S12" s="178">
        <f>IF(K3&gt;D12+35,1,0)</f>
        <v>0</v>
      </c>
      <c r="T12" s="177">
        <f t="shared" si="4"/>
        <v>6</v>
      </c>
      <c r="U12" s="179">
        <f t="shared" si="5"/>
        <v>6</v>
      </c>
      <c r="V12" s="177">
        <f>IF(L3=D12,1,0)</f>
        <v>0</v>
      </c>
      <c r="W12" s="177">
        <f>IF(L3&gt;D12,1,0)</f>
        <v>1</v>
      </c>
      <c r="X12" s="177">
        <f>IF(L3&gt;D12+17,1,0)</f>
        <v>0</v>
      </c>
      <c r="Y12" s="177">
        <f t="shared" si="6"/>
        <v>5</v>
      </c>
      <c r="Z12" s="179">
        <f t="shared" si="7"/>
        <v>4</v>
      </c>
      <c r="AA12" s="177">
        <f>IF(M3=D12,1,0)</f>
        <v>0</v>
      </c>
      <c r="AB12" s="177">
        <f>IF(M3&gt;D12,1,0)</f>
        <v>1</v>
      </c>
      <c r="AC12" s="177">
        <f>IF(M3&gt;D12+17,1,0)</f>
        <v>0</v>
      </c>
      <c r="AD12" s="177">
        <f t="shared" si="8"/>
        <v>5</v>
      </c>
      <c r="AE12" s="179">
        <f t="shared" si="9"/>
        <v>6</v>
      </c>
      <c r="AF12" s="177">
        <f>IF(N3=D12,1,0)</f>
        <v>0</v>
      </c>
      <c r="AG12" s="177">
        <f>IF(N3&gt;D12,1,0)</f>
        <v>1</v>
      </c>
      <c r="AH12" s="177">
        <f>IF(N3&gt;D12+17,1,0)</f>
        <v>1</v>
      </c>
      <c r="AI12" s="178">
        <f>IF(N3&gt;D12+35,1,0)</f>
        <v>0</v>
      </c>
      <c r="AJ12" s="177">
        <f t="shared" si="10"/>
        <v>6</v>
      </c>
      <c r="AK12" s="179">
        <f t="shared" si="11"/>
        <v>5</v>
      </c>
      <c r="AL12" s="76"/>
      <c r="AM12" s="76"/>
      <c r="AN12" s="74">
        <f xml:space="preserve"> IF( K3-D12&lt;0,-1,0)</f>
        <v>0</v>
      </c>
      <c r="AO12" s="74">
        <f xml:space="preserve"> IF(K3-D12&gt;17,C12+2,C12+1)</f>
        <v>6</v>
      </c>
      <c r="AP12" s="74">
        <f t="shared" si="12"/>
        <v>0</v>
      </c>
      <c r="AQ12" s="178">
        <f t="shared" si="13"/>
        <v>0</v>
      </c>
      <c r="AR12" s="178">
        <f t="shared" si="14"/>
        <v>0</v>
      </c>
      <c r="AS12" s="74">
        <f t="shared" si="15"/>
        <v>0</v>
      </c>
      <c r="AT12" s="180">
        <f t="shared" si="16"/>
        <v>0</v>
      </c>
      <c r="AU12" s="74">
        <f xml:space="preserve"> IF( L3-D12&lt;0,-1,0)</f>
        <v>0</v>
      </c>
      <c r="AV12" s="74">
        <f xml:space="preserve"> IF(L3-D12&gt;17,C12+2,C12+1)</f>
        <v>5</v>
      </c>
      <c r="AW12" s="74">
        <f t="shared" si="17"/>
        <v>2</v>
      </c>
      <c r="AX12" s="74">
        <f t="shared" si="18"/>
        <v>2</v>
      </c>
      <c r="AY12" s="180">
        <f t="shared" si="19"/>
        <v>2</v>
      </c>
      <c r="AZ12" s="74">
        <f xml:space="preserve"> IF( M3-D12&lt;0,-1,0)</f>
        <v>0</v>
      </c>
      <c r="BA12" s="74">
        <f xml:space="preserve"> IF(M3-D12&gt;17,C12+2,C12+1)</f>
        <v>5</v>
      </c>
      <c r="BB12" s="74">
        <f t="shared" si="20"/>
        <v>0</v>
      </c>
      <c r="BC12" s="74">
        <f t="shared" si="21"/>
        <v>0</v>
      </c>
      <c r="BD12" s="180">
        <f t="shared" si="22"/>
        <v>0</v>
      </c>
      <c r="BE12" s="74">
        <f xml:space="preserve"> IF( N3-D12&lt;0,-1,0)</f>
        <v>0</v>
      </c>
      <c r="BF12" s="74">
        <f xml:space="preserve"> IF(N3-D12&gt;17,C12+2,C12+1)</f>
        <v>6</v>
      </c>
      <c r="BG12" s="74">
        <f t="shared" si="23"/>
        <v>1</v>
      </c>
      <c r="BH12" s="74">
        <f t="shared" si="24"/>
        <v>1</v>
      </c>
      <c r="BI12" s="47">
        <f t="shared" si="25"/>
        <v>1</v>
      </c>
    </row>
    <row r="13" spans="2:61" x14ac:dyDescent="0.25">
      <c r="B13" s="29">
        <v>5</v>
      </c>
      <c r="C13" s="29">
        <f>'DAY 2 INPUT'!C10</f>
        <v>3</v>
      </c>
      <c r="D13" s="29">
        <f>'DAY 2 INPUT'!D10</f>
        <v>2</v>
      </c>
      <c r="E13" s="2"/>
      <c r="F13" s="114">
        <f>'DAY 2 INPUT'!F10</f>
        <v>6</v>
      </c>
      <c r="G13" s="114">
        <f>'DAY 2 INPUT'!G10</f>
        <v>5</v>
      </c>
      <c r="H13" s="114">
        <f>'DAY 2 INPUT'!H10</f>
        <v>7</v>
      </c>
      <c r="I13" s="114">
        <f>'DAY 2 INPUT'!I10</f>
        <v>6</v>
      </c>
      <c r="J13" s="2"/>
      <c r="K13" s="31">
        <f t="shared" si="0"/>
        <v>5</v>
      </c>
      <c r="L13" s="31">
        <f t="shared" si="1"/>
        <v>5</v>
      </c>
      <c r="M13" s="31">
        <f t="shared" si="2"/>
        <v>5</v>
      </c>
      <c r="N13" s="31">
        <f t="shared" si="3"/>
        <v>5</v>
      </c>
      <c r="O13" s="9"/>
      <c r="P13" s="33">
        <f>IF(K3=D13,1,0)</f>
        <v>0</v>
      </c>
      <c r="Q13" s="33">
        <f>IF(K3&gt;D13,1,0)</f>
        <v>1</v>
      </c>
      <c r="R13" s="33">
        <f>IF(K3&gt;D13+17,1,0)</f>
        <v>1</v>
      </c>
      <c r="S13" s="143">
        <f>IF(K3&gt;D13+35,1,0)</f>
        <v>1</v>
      </c>
      <c r="T13" s="33">
        <f t="shared" si="4"/>
        <v>6</v>
      </c>
      <c r="U13" s="181">
        <f t="shared" si="5"/>
        <v>3</v>
      </c>
      <c r="V13" s="33">
        <f>IF(L3=D13,1,0)</f>
        <v>0</v>
      </c>
      <c r="W13" s="33">
        <f>IF(L3&gt;D13,1,0)</f>
        <v>1</v>
      </c>
      <c r="X13" s="33">
        <f>IF(L3&gt;D13+17,1,0)</f>
        <v>0</v>
      </c>
      <c r="Y13" s="33">
        <f t="shared" si="6"/>
        <v>4</v>
      </c>
      <c r="Z13" s="181">
        <f t="shared" si="7"/>
        <v>4</v>
      </c>
      <c r="AA13" s="33">
        <f>IF(M3=D13,1,0)</f>
        <v>0</v>
      </c>
      <c r="AB13" s="33">
        <f>IF(M3&gt;D13,1,0)</f>
        <v>1</v>
      </c>
      <c r="AC13" s="33">
        <f>IF(M3&gt;D13+17,1,0)</f>
        <v>1</v>
      </c>
      <c r="AD13" s="33">
        <f t="shared" si="8"/>
        <v>5</v>
      </c>
      <c r="AE13" s="181">
        <f t="shared" si="9"/>
        <v>5</v>
      </c>
      <c r="AF13" s="33">
        <f>IF(N3=D13,1,0)</f>
        <v>0</v>
      </c>
      <c r="AG13" s="33">
        <f>IF(N3&gt;D13,1,0)</f>
        <v>1</v>
      </c>
      <c r="AH13" s="33">
        <f>IF(N3&gt;D13+17,1,0)</f>
        <v>1</v>
      </c>
      <c r="AI13" s="143">
        <f>IF(N3&gt;D13+35,1,0)</f>
        <v>0</v>
      </c>
      <c r="AJ13" s="33">
        <f t="shared" si="10"/>
        <v>5</v>
      </c>
      <c r="AK13" s="181">
        <f t="shared" si="11"/>
        <v>4</v>
      </c>
      <c r="AL13" s="2"/>
      <c r="AM13" s="2"/>
      <c r="AN13" s="31">
        <f xml:space="preserve"> IF( K3-D13&lt;0,-1,0)</f>
        <v>0</v>
      </c>
      <c r="AO13" s="31">
        <f xml:space="preserve"> IF(K3-D13&gt;17,C13+2,C13+1)</f>
        <v>5</v>
      </c>
      <c r="AP13" s="31">
        <f t="shared" si="12"/>
        <v>1</v>
      </c>
      <c r="AQ13" s="143">
        <f t="shared" si="13"/>
        <v>1</v>
      </c>
      <c r="AR13" s="143">
        <f t="shared" si="14"/>
        <v>2</v>
      </c>
      <c r="AS13" s="31">
        <f t="shared" si="15"/>
        <v>2</v>
      </c>
      <c r="AT13" s="47">
        <f t="shared" si="16"/>
        <v>2</v>
      </c>
      <c r="AU13" s="31">
        <f xml:space="preserve"> IF( L3-D13&lt;0,-1,0)</f>
        <v>0</v>
      </c>
      <c r="AV13" s="31">
        <f xml:space="preserve"> IF(L3-D13&gt;17,C13+2,C13+1)</f>
        <v>4</v>
      </c>
      <c r="AW13" s="31">
        <f t="shared" si="17"/>
        <v>1</v>
      </c>
      <c r="AX13" s="31">
        <f t="shared" si="18"/>
        <v>1</v>
      </c>
      <c r="AY13" s="47">
        <f t="shared" si="19"/>
        <v>1</v>
      </c>
      <c r="AZ13" s="31">
        <f xml:space="preserve"> IF( M3-D13&lt;0,-1,0)</f>
        <v>0</v>
      </c>
      <c r="BA13" s="31">
        <f xml:space="preserve"> IF(M3-D13&gt;17,C13+2,C13+1)</f>
        <v>5</v>
      </c>
      <c r="BB13" s="31">
        <f t="shared" si="20"/>
        <v>0</v>
      </c>
      <c r="BC13" s="31">
        <f t="shared" si="21"/>
        <v>0</v>
      </c>
      <c r="BD13" s="47">
        <f t="shared" si="22"/>
        <v>0</v>
      </c>
      <c r="BE13" s="31">
        <f xml:space="preserve"> IF( N3-D13&lt;0,-1,0)</f>
        <v>0</v>
      </c>
      <c r="BF13" s="31">
        <f xml:space="preserve"> IF(N3-D13&gt;17,C13+2,C13+1)</f>
        <v>5</v>
      </c>
      <c r="BG13" s="31">
        <f t="shared" si="23"/>
        <v>1</v>
      </c>
      <c r="BH13" s="31">
        <f t="shared" si="24"/>
        <v>1</v>
      </c>
      <c r="BI13" s="47">
        <f t="shared" si="25"/>
        <v>1</v>
      </c>
    </row>
    <row r="14" spans="2:61" x14ac:dyDescent="0.25">
      <c r="B14" s="4">
        <v>6</v>
      </c>
      <c r="C14" s="138">
        <f>'DAY 2 INPUT'!C11</f>
        <v>4</v>
      </c>
      <c r="D14" s="138">
        <f>'DAY 2 INPUT'!D11</f>
        <v>10</v>
      </c>
      <c r="E14" s="76"/>
      <c r="F14" s="140">
        <f>'DAY 2 INPUT'!F11</f>
        <v>5</v>
      </c>
      <c r="G14" s="140">
        <f>'DAY 2 INPUT'!G11</f>
        <v>10</v>
      </c>
      <c r="H14" s="140">
        <f>'DAY 2 INPUT'!H11</f>
        <v>5</v>
      </c>
      <c r="I14" s="140">
        <f>'DAY 2 INPUT'!I11</f>
        <v>5</v>
      </c>
      <c r="J14" s="76"/>
      <c r="K14" s="74">
        <f t="shared" si="0"/>
        <v>5</v>
      </c>
      <c r="L14" s="74">
        <f t="shared" si="1"/>
        <v>6</v>
      </c>
      <c r="M14" s="74">
        <f t="shared" si="2"/>
        <v>5</v>
      </c>
      <c r="N14" s="74">
        <f t="shared" si="3"/>
        <v>5</v>
      </c>
      <c r="O14" s="176"/>
      <c r="P14" s="177">
        <f>IF(K3=D14,1,0)</f>
        <v>0</v>
      </c>
      <c r="Q14" s="177">
        <f>IF(K3&gt;D14,1,0)</f>
        <v>1</v>
      </c>
      <c r="R14" s="177">
        <f>IF(K3&gt;D14+17,1,0)</f>
        <v>1</v>
      </c>
      <c r="S14" s="178">
        <f>IF(K3&gt;D14+35,1,0)</f>
        <v>0</v>
      </c>
      <c r="T14" s="177">
        <f t="shared" si="4"/>
        <v>6</v>
      </c>
      <c r="U14" s="179">
        <f t="shared" si="5"/>
        <v>3</v>
      </c>
      <c r="V14" s="177">
        <f>IF(L3=D14,1,0)</f>
        <v>0</v>
      </c>
      <c r="W14" s="177">
        <f>IF(L3&gt;D14,1,0)</f>
        <v>1</v>
      </c>
      <c r="X14" s="177">
        <f>IF(L3&gt;D14+17,1,0)</f>
        <v>0</v>
      </c>
      <c r="Y14" s="177">
        <f t="shared" si="6"/>
        <v>5</v>
      </c>
      <c r="Z14" s="179">
        <f t="shared" si="7"/>
        <v>9</v>
      </c>
      <c r="AA14" s="177">
        <f>IF(M3=D14,1,0)</f>
        <v>0</v>
      </c>
      <c r="AB14" s="177">
        <f>IF(M3&gt;D14,1,0)</f>
        <v>1</v>
      </c>
      <c r="AC14" s="177">
        <f>IF(M3&gt;D14+17,1,0)</f>
        <v>0</v>
      </c>
      <c r="AD14" s="177">
        <f t="shared" si="8"/>
        <v>5</v>
      </c>
      <c r="AE14" s="179">
        <f t="shared" si="9"/>
        <v>4</v>
      </c>
      <c r="AF14" s="177">
        <f>IF(N3=D14,1,0)</f>
        <v>0</v>
      </c>
      <c r="AG14" s="177">
        <f>IF(N3&gt;D14,1,0)</f>
        <v>1</v>
      </c>
      <c r="AH14" s="177">
        <f>IF(N3&gt;D14+17,1,0)</f>
        <v>1</v>
      </c>
      <c r="AI14" s="178">
        <f>IF(N3&gt;D14+35,1,0)</f>
        <v>0</v>
      </c>
      <c r="AJ14" s="177">
        <f t="shared" si="10"/>
        <v>6</v>
      </c>
      <c r="AK14" s="179">
        <f t="shared" si="11"/>
        <v>3</v>
      </c>
      <c r="AL14" s="76"/>
      <c r="AM14" s="76"/>
      <c r="AN14" s="74">
        <f xml:space="preserve"> IF( K3-D14&lt;0,-1,0)</f>
        <v>0</v>
      </c>
      <c r="AO14" s="74">
        <f xml:space="preserve"> IF(K3-D14&gt;17,C14+2,C14+1)</f>
        <v>6</v>
      </c>
      <c r="AP14" s="74">
        <f t="shared" si="12"/>
        <v>3</v>
      </c>
      <c r="AQ14" s="178">
        <f t="shared" si="13"/>
        <v>0</v>
      </c>
      <c r="AR14" s="178">
        <f t="shared" si="14"/>
        <v>3</v>
      </c>
      <c r="AS14" s="74">
        <f t="shared" si="15"/>
        <v>3</v>
      </c>
      <c r="AT14" s="180">
        <f t="shared" si="16"/>
        <v>3</v>
      </c>
      <c r="AU14" s="74">
        <f xml:space="preserve"> IF( L3-D14&lt;0,-1,0)</f>
        <v>0</v>
      </c>
      <c r="AV14" s="74">
        <f xml:space="preserve"> IF(L3-D14&gt;17,C14+2,C14+1)</f>
        <v>5</v>
      </c>
      <c r="AW14" s="74">
        <f t="shared" si="17"/>
        <v>-3</v>
      </c>
      <c r="AX14" s="74">
        <f t="shared" si="18"/>
        <v>0</v>
      </c>
      <c r="AY14" s="180">
        <f t="shared" si="19"/>
        <v>0</v>
      </c>
      <c r="AZ14" s="74">
        <f xml:space="preserve"> IF( M3-D14&lt;0,-1,0)</f>
        <v>0</v>
      </c>
      <c r="BA14" s="74">
        <f xml:space="preserve"> IF(M3-D14&gt;17,C14+2,C14+1)</f>
        <v>5</v>
      </c>
      <c r="BB14" s="74">
        <f t="shared" si="20"/>
        <v>2</v>
      </c>
      <c r="BC14" s="74">
        <f t="shared" si="21"/>
        <v>2</v>
      </c>
      <c r="BD14" s="180">
        <f t="shared" si="22"/>
        <v>2</v>
      </c>
      <c r="BE14" s="74">
        <f xml:space="preserve"> IF( N3-D14&lt;0,-1,0)</f>
        <v>0</v>
      </c>
      <c r="BF14" s="74">
        <f xml:space="preserve"> IF(N3-D14&gt;17,C14+2,C14+1)</f>
        <v>6</v>
      </c>
      <c r="BG14" s="74">
        <f t="shared" si="23"/>
        <v>3</v>
      </c>
      <c r="BH14" s="74">
        <f t="shared" si="24"/>
        <v>3</v>
      </c>
      <c r="BI14" s="47">
        <f t="shared" si="25"/>
        <v>3</v>
      </c>
    </row>
    <row r="15" spans="2:61" x14ac:dyDescent="0.25">
      <c r="B15" s="29">
        <v>7</v>
      </c>
      <c r="C15" s="29">
        <f>'DAY 2 INPUT'!C12</f>
        <v>5</v>
      </c>
      <c r="D15" s="29">
        <f>'DAY 2 INPUT'!D12</f>
        <v>4</v>
      </c>
      <c r="E15" s="2"/>
      <c r="F15" s="114">
        <f>'DAY 2 INPUT'!F12</f>
        <v>9</v>
      </c>
      <c r="G15" s="114">
        <f>'DAY 2 INPUT'!G12</f>
        <v>6</v>
      </c>
      <c r="H15" s="114">
        <f>'DAY 2 INPUT'!H12</f>
        <v>7</v>
      </c>
      <c r="I15" s="114">
        <f>'DAY 2 INPUT'!I12</f>
        <v>9</v>
      </c>
      <c r="J15" s="2"/>
      <c r="K15" s="31">
        <f t="shared" si="0"/>
        <v>7</v>
      </c>
      <c r="L15" s="31">
        <f t="shared" si="1"/>
        <v>6</v>
      </c>
      <c r="M15" s="31">
        <f t="shared" si="2"/>
        <v>7</v>
      </c>
      <c r="N15" s="31">
        <f t="shared" si="3"/>
        <v>7</v>
      </c>
      <c r="O15" s="9"/>
      <c r="P15" s="33">
        <f>IF(K3=D15,1,0)</f>
        <v>0</v>
      </c>
      <c r="Q15" s="33">
        <f>IF(K3&gt;D15,1,0)</f>
        <v>1</v>
      </c>
      <c r="R15" s="33">
        <f>IF(K3&gt;D15+17,1,0)</f>
        <v>1</v>
      </c>
      <c r="S15" s="143">
        <f>IF(K3&gt;D15+35,1,0)</f>
        <v>0</v>
      </c>
      <c r="T15" s="33">
        <f t="shared" si="4"/>
        <v>7</v>
      </c>
      <c r="U15" s="181">
        <f t="shared" si="5"/>
        <v>7</v>
      </c>
      <c r="V15" s="33">
        <f>IF(L3=D15,1,0)</f>
        <v>0</v>
      </c>
      <c r="W15" s="33">
        <f>IF(L3&gt;D15,1,0)</f>
        <v>1</v>
      </c>
      <c r="X15" s="33">
        <f>IF(L3&gt;D15+17,1,0)</f>
        <v>0</v>
      </c>
      <c r="Y15" s="33">
        <f t="shared" si="6"/>
        <v>6</v>
      </c>
      <c r="Z15" s="181">
        <f t="shared" si="7"/>
        <v>5</v>
      </c>
      <c r="AA15" s="33">
        <f>IF(M3=D15,1,0)</f>
        <v>0</v>
      </c>
      <c r="AB15" s="33">
        <f>IF(M3&gt;D15,1,0)</f>
        <v>1</v>
      </c>
      <c r="AC15" s="33">
        <f>IF(M3&gt;D15+17,1,0)</f>
        <v>0</v>
      </c>
      <c r="AD15" s="33">
        <f t="shared" si="8"/>
        <v>6</v>
      </c>
      <c r="AE15" s="181">
        <f t="shared" si="9"/>
        <v>6</v>
      </c>
      <c r="AF15" s="33">
        <f>IF(N3=D15,1,0)</f>
        <v>0</v>
      </c>
      <c r="AG15" s="33">
        <f>IF(N3&gt;D15,1,0)</f>
        <v>1</v>
      </c>
      <c r="AH15" s="33">
        <f>IF(N3&gt;D15+17,1,0)</f>
        <v>1</v>
      </c>
      <c r="AI15" s="143">
        <f>IF(N3&gt;D15+35,1,0)</f>
        <v>0</v>
      </c>
      <c r="AJ15" s="33">
        <f t="shared" si="10"/>
        <v>7</v>
      </c>
      <c r="AK15" s="181">
        <f t="shared" si="11"/>
        <v>7</v>
      </c>
      <c r="AL15" s="2"/>
      <c r="AM15" s="2"/>
      <c r="AN15" s="31">
        <f xml:space="preserve"> IF( K3-D15&lt;0,-1,0)</f>
        <v>0</v>
      </c>
      <c r="AO15" s="31">
        <f xml:space="preserve"> IF(K3-D15&gt;17,C15+2,C15+1)</f>
        <v>7</v>
      </c>
      <c r="AP15" s="31">
        <f t="shared" si="12"/>
        <v>0</v>
      </c>
      <c r="AQ15" s="143">
        <f t="shared" si="13"/>
        <v>0</v>
      </c>
      <c r="AR15" s="143">
        <f t="shared" si="14"/>
        <v>0</v>
      </c>
      <c r="AS15" s="31">
        <f t="shared" si="15"/>
        <v>0</v>
      </c>
      <c r="AT15" s="47">
        <f t="shared" si="16"/>
        <v>0</v>
      </c>
      <c r="AU15" s="31">
        <f xml:space="preserve"> IF( L3-D15&lt;0,-1,0)</f>
        <v>0</v>
      </c>
      <c r="AV15" s="31">
        <f xml:space="preserve"> IF(L3-D15&gt;17,C15+2,C15+1)</f>
        <v>6</v>
      </c>
      <c r="AW15" s="31">
        <f t="shared" si="17"/>
        <v>2</v>
      </c>
      <c r="AX15" s="31">
        <f t="shared" si="18"/>
        <v>2</v>
      </c>
      <c r="AY15" s="47">
        <f t="shared" si="19"/>
        <v>2</v>
      </c>
      <c r="AZ15" s="31">
        <f xml:space="preserve"> IF( M3-D15&lt;0,-1,0)</f>
        <v>0</v>
      </c>
      <c r="BA15" s="31">
        <f xml:space="preserve"> IF(M3-D15&gt;17,C15+2,C15+1)</f>
        <v>6</v>
      </c>
      <c r="BB15" s="31">
        <f t="shared" si="20"/>
        <v>1</v>
      </c>
      <c r="BC15" s="31">
        <f t="shared" si="21"/>
        <v>1</v>
      </c>
      <c r="BD15" s="47">
        <f t="shared" si="22"/>
        <v>1</v>
      </c>
      <c r="BE15" s="31">
        <f xml:space="preserve"> IF( N3-D15&lt;0,-1,0)</f>
        <v>0</v>
      </c>
      <c r="BF15" s="31">
        <f xml:space="preserve"> IF(N3-D15&gt;17,C15+2,C15+1)</f>
        <v>7</v>
      </c>
      <c r="BG15" s="31">
        <f t="shared" si="23"/>
        <v>0</v>
      </c>
      <c r="BH15" s="31">
        <f t="shared" si="24"/>
        <v>0</v>
      </c>
      <c r="BI15" s="47">
        <f t="shared" si="25"/>
        <v>0</v>
      </c>
    </row>
    <row r="16" spans="2:61" x14ac:dyDescent="0.25">
      <c r="B16" s="4">
        <v>8</v>
      </c>
      <c r="C16" s="138">
        <f>'DAY 2 INPUT'!C13</f>
        <v>3</v>
      </c>
      <c r="D16" s="138">
        <f>'DAY 2 INPUT'!D13</f>
        <v>18</v>
      </c>
      <c r="E16" s="76"/>
      <c r="F16" s="140">
        <f>'DAY 2 INPUT'!F13</f>
        <v>5</v>
      </c>
      <c r="G16" s="140">
        <f>'DAY 2 INPUT'!G13</f>
        <v>4</v>
      </c>
      <c r="H16" s="140">
        <f>'DAY 2 INPUT'!H13</f>
        <v>6</v>
      </c>
      <c r="I16" s="140">
        <f>'DAY 2 INPUT'!I13</f>
        <v>6</v>
      </c>
      <c r="J16" s="76"/>
      <c r="K16" s="74">
        <f t="shared" si="0"/>
        <v>5</v>
      </c>
      <c r="L16" s="74">
        <f t="shared" si="1"/>
        <v>4</v>
      </c>
      <c r="M16" s="74">
        <f t="shared" si="2"/>
        <v>5</v>
      </c>
      <c r="N16" s="74">
        <f t="shared" si="3"/>
        <v>5</v>
      </c>
      <c r="O16" s="176"/>
      <c r="P16" s="177">
        <f>IF(K3=D16,1,0)</f>
        <v>0</v>
      </c>
      <c r="Q16" s="177">
        <f>IF(K3&gt;D16,1,0)</f>
        <v>1</v>
      </c>
      <c r="R16" s="177">
        <f>IF(K3&gt;D16+17,1,0)</f>
        <v>1</v>
      </c>
      <c r="S16" s="178">
        <f>IF(K3&gt;D16+35,1,0)</f>
        <v>0</v>
      </c>
      <c r="T16" s="177">
        <f t="shared" si="4"/>
        <v>5</v>
      </c>
      <c r="U16" s="179">
        <f t="shared" si="5"/>
        <v>3</v>
      </c>
      <c r="V16" s="177">
        <f>IF(L3=D16,1,0)</f>
        <v>1</v>
      </c>
      <c r="W16" s="177">
        <f>IF(L3&gt;D16,1,0)</f>
        <v>0</v>
      </c>
      <c r="X16" s="177">
        <f>IF(L3&gt;D16+17,1,0)</f>
        <v>0</v>
      </c>
      <c r="Y16" s="177">
        <f t="shared" si="6"/>
        <v>4</v>
      </c>
      <c r="Z16" s="179">
        <f t="shared" si="7"/>
        <v>3</v>
      </c>
      <c r="AA16" s="177">
        <f>IF(M3=D16,1,0)</f>
        <v>0</v>
      </c>
      <c r="AB16" s="177">
        <f>IF(M3&gt;D16,1,0)</f>
        <v>1</v>
      </c>
      <c r="AC16" s="177">
        <f>IF(M3&gt;D16+17,1,0)</f>
        <v>0</v>
      </c>
      <c r="AD16" s="177">
        <f t="shared" si="8"/>
        <v>4</v>
      </c>
      <c r="AE16" s="179">
        <f t="shared" si="9"/>
        <v>5</v>
      </c>
      <c r="AF16" s="177">
        <f>IF(N3=D16,1,0)</f>
        <v>0</v>
      </c>
      <c r="AG16" s="177">
        <f>IF(N3&gt;D16,1,0)</f>
        <v>1</v>
      </c>
      <c r="AH16" s="177">
        <f>IF(N3&gt;D16+17,1,0)</f>
        <v>0</v>
      </c>
      <c r="AI16" s="178">
        <f>IF(N3&gt;D16+35,1,0)</f>
        <v>0</v>
      </c>
      <c r="AJ16" s="177">
        <f t="shared" si="10"/>
        <v>4</v>
      </c>
      <c r="AK16" s="179">
        <f t="shared" si="11"/>
        <v>5</v>
      </c>
      <c r="AL16" s="76"/>
      <c r="AM16" s="76"/>
      <c r="AN16" s="74">
        <f xml:space="preserve"> IF( K3-D16&lt;0,-1,0)</f>
        <v>0</v>
      </c>
      <c r="AO16" s="74">
        <f xml:space="preserve"> IF(K3-D16&gt;17,C16+2,C16+1)</f>
        <v>5</v>
      </c>
      <c r="AP16" s="74">
        <f t="shared" si="12"/>
        <v>2</v>
      </c>
      <c r="AQ16" s="178">
        <f t="shared" si="13"/>
        <v>0</v>
      </c>
      <c r="AR16" s="178">
        <f t="shared" si="14"/>
        <v>2</v>
      </c>
      <c r="AS16" s="74">
        <f t="shared" si="15"/>
        <v>2</v>
      </c>
      <c r="AT16" s="180">
        <f t="shared" si="16"/>
        <v>2</v>
      </c>
      <c r="AU16" s="74">
        <f xml:space="preserve"> IF( L3-D16&lt;0,-1,0)</f>
        <v>0</v>
      </c>
      <c r="AV16" s="74">
        <f xml:space="preserve"> IF(L3-D16&gt;17,C16+2,C16+1)</f>
        <v>4</v>
      </c>
      <c r="AW16" s="74">
        <f t="shared" si="17"/>
        <v>2</v>
      </c>
      <c r="AX16" s="74">
        <f t="shared" si="18"/>
        <v>2</v>
      </c>
      <c r="AY16" s="180">
        <f t="shared" si="19"/>
        <v>2</v>
      </c>
      <c r="AZ16" s="74">
        <f xml:space="preserve"> IF( M3-D16&lt;0,-1,0)</f>
        <v>0</v>
      </c>
      <c r="BA16" s="74">
        <f xml:space="preserve"> IF(M3-D16&gt;17,C16+2,C16+1)</f>
        <v>4</v>
      </c>
      <c r="BB16" s="74">
        <f t="shared" si="20"/>
        <v>0</v>
      </c>
      <c r="BC16" s="74">
        <f t="shared" si="21"/>
        <v>0</v>
      </c>
      <c r="BD16" s="180">
        <f t="shared" si="22"/>
        <v>0</v>
      </c>
      <c r="BE16" s="74">
        <f xml:space="preserve"> IF( N3-D16&lt;0,-1,0)</f>
        <v>0</v>
      </c>
      <c r="BF16" s="74">
        <f xml:space="preserve"> IF(N3-D16&gt;17,C16+2,C16+1)</f>
        <v>4</v>
      </c>
      <c r="BG16" s="74">
        <f t="shared" si="23"/>
        <v>0</v>
      </c>
      <c r="BH16" s="74">
        <f t="shared" si="24"/>
        <v>0</v>
      </c>
      <c r="BI16" s="47">
        <f t="shared" si="25"/>
        <v>0</v>
      </c>
    </row>
    <row r="17" spans="2:61" x14ac:dyDescent="0.25">
      <c r="B17" s="29">
        <v>9</v>
      </c>
      <c r="C17" s="29">
        <f>'DAY 2 INPUT'!C14</f>
        <v>5</v>
      </c>
      <c r="D17" s="29">
        <f>'DAY 2 INPUT'!D14</f>
        <v>12</v>
      </c>
      <c r="E17" s="2"/>
      <c r="F17" s="114">
        <f>'DAY 2 INPUT'!F14</f>
        <v>10</v>
      </c>
      <c r="G17" s="114">
        <f>'DAY 2 INPUT'!G14</f>
        <v>5</v>
      </c>
      <c r="H17" s="114">
        <f>'DAY 2 INPUT'!H14</f>
        <v>7</v>
      </c>
      <c r="I17" s="114">
        <f>'DAY 2 INPUT'!I14</f>
        <v>9</v>
      </c>
      <c r="J17" s="2"/>
      <c r="K17" s="31">
        <f t="shared" si="0"/>
        <v>7</v>
      </c>
      <c r="L17" s="31">
        <f t="shared" si="1"/>
        <v>5</v>
      </c>
      <c r="M17" s="31">
        <f t="shared" si="2"/>
        <v>7</v>
      </c>
      <c r="N17" s="31">
        <f t="shared" si="3"/>
        <v>7</v>
      </c>
      <c r="O17" s="9"/>
      <c r="P17" s="33">
        <f>IF(K3=D17,1,0)</f>
        <v>0</v>
      </c>
      <c r="Q17" s="33">
        <f>IF(K3&gt;D17,1,0)</f>
        <v>1</v>
      </c>
      <c r="R17" s="33">
        <f>IF(K3&gt;D17+17,1,0)</f>
        <v>1</v>
      </c>
      <c r="S17" s="143">
        <f>IF(K3&gt;D17+35,1,0)</f>
        <v>0</v>
      </c>
      <c r="T17" s="33">
        <f t="shared" si="4"/>
        <v>7</v>
      </c>
      <c r="U17" s="181">
        <f t="shared" si="5"/>
        <v>8</v>
      </c>
      <c r="V17" s="33">
        <f>IF(L3=D17,1,0)</f>
        <v>0</v>
      </c>
      <c r="W17" s="33">
        <f>IF(L3&gt;D17,1,0)</f>
        <v>1</v>
      </c>
      <c r="X17" s="33">
        <f>IF(L3&gt;D17+17,1,0)</f>
        <v>0</v>
      </c>
      <c r="Y17" s="33">
        <f t="shared" si="6"/>
        <v>6</v>
      </c>
      <c r="Z17" s="181">
        <f t="shared" si="7"/>
        <v>4</v>
      </c>
      <c r="AA17" s="33">
        <f>IF(M3=D17,1,0)</f>
        <v>0</v>
      </c>
      <c r="AB17" s="33">
        <f>IF(M3&gt;D17,1,0)</f>
        <v>1</v>
      </c>
      <c r="AC17" s="33">
        <f>IF(M3&gt;D17+17,1,0)</f>
        <v>0</v>
      </c>
      <c r="AD17" s="33">
        <f t="shared" si="8"/>
        <v>6</v>
      </c>
      <c r="AE17" s="181">
        <f t="shared" si="9"/>
        <v>6</v>
      </c>
      <c r="AF17" s="33">
        <f>IF(N3=D17,1,0)</f>
        <v>0</v>
      </c>
      <c r="AG17" s="33">
        <f>IF(N3&gt;D17,1,0)</f>
        <v>1</v>
      </c>
      <c r="AH17" s="33">
        <f>IF(N3&gt;D17+17,1,0)</f>
        <v>1</v>
      </c>
      <c r="AI17" s="143">
        <f>IF(N3&gt;D17+35,1,0)</f>
        <v>0</v>
      </c>
      <c r="AJ17" s="33">
        <f t="shared" si="10"/>
        <v>7</v>
      </c>
      <c r="AK17" s="181">
        <f t="shared" si="11"/>
        <v>7</v>
      </c>
      <c r="AL17" s="2"/>
      <c r="AM17" s="2"/>
      <c r="AN17" s="31">
        <f xml:space="preserve"> IF( K3-D17&lt;0,-1,0)</f>
        <v>0</v>
      </c>
      <c r="AO17" s="31">
        <f xml:space="preserve"> IF(K3-D17&gt;17,C17+2,C17+1)</f>
        <v>7</v>
      </c>
      <c r="AP17" s="31">
        <f t="shared" si="12"/>
        <v>-1</v>
      </c>
      <c r="AQ17" s="143">
        <f t="shared" si="13"/>
        <v>0</v>
      </c>
      <c r="AR17" s="143">
        <f t="shared" si="14"/>
        <v>0</v>
      </c>
      <c r="AS17" s="31">
        <f t="shared" si="15"/>
        <v>0</v>
      </c>
      <c r="AT17" s="47">
        <f t="shared" si="16"/>
        <v>0</v>
      </c>
      <c r="AU17" s="31">
        <f xml:space="preserve"> IF( L3-D17&lt;0,-1,0)</f>
        <v>0</v>
      </c>
      <c r="AV17" s="31">
        <f xml:space="preserve"> IF(L3-D17&gt;17,C17+2,C17+1)</f>
        <v>6</v>
      </c>
      <c r="AW17" s="31">
        <f t="shared" si="17"/>
        <v>3</v>
      </c>
      <c r="AX17" s="31">
        <f t="shared" si="18"/>
        <v>3</v>
      </c>
      <c r="AY17" s="47">
        <f t="shared" si="19"/>
        <v>3</v>
      </c>
      <c r="AZ17" s="31">
        <f xml:space="preserve"> IF( M3-D17&lt;0,-1,0)</f>
        <v>0</v>
      </c>
      <c r="BA17" s="31">
        <f xml:space="preserve"> IF(M3-D17&gt;17,C17+2,C17+1)</f>
        <v>6</v>
      </c>
      <c r="BB17" s="31">
        <f t="shared" si="20"/>
        <v>1</v>
      </c>
      <c r="BC17" s="31">
        <f t="shared" si="21"/>
        <v>1</v>
      </c>
      <c r="BD17" s="47">
        <f t="shared" si="22"/>
        <v>1</v>
      </c>
      <c r="BE17" s="31">
        <f xml:space="preserve"> IF( N3-D17&lt;0,-1,0)</f>
        <v>0</v>
      </c>
      <c r="BF17" s="31">
        <f xml:space="preserve"> IF(N3-D17&gt;17,C17+2,C17+1)</f>
        <v>7</v>
      </c>
      <c r="BG17" s="31">
        <f t="shared" si="23"/>
        <v>0</v>
      </c>
      <c r="BH17" s="31">
        <f t="shared" si="24"/>
        <v>0</v>
      </c>
      <c r="BI17" s="47">
        <f t="shared" si="25"/>
        <v>0</v>
      </c>
    </row>
    <row r="18" spans="2:61" x14ac:dyDescent="0.25">
      <c r="B18" s="4" t="s">
        <v>1</v>
      </c>
      <c r="C18" s="4">
        <f>SUM(C9:C17)</f>
        <v>35</v>
      </c>
      <c r="D18" s="4"/>
      <c r="E18" s="2"/>
      <c r="F18" s="6">
        <f>SUM(F9:F17)</f>
        <v>64</v>
      </c>
      <c r="G18" s="6">
        <f>SUM(G9:G17)</f>
        <v>50</v>
      </c>
      <c r="H18" s="6">
        <f>SUM(H9:H17)</f>
        <v>53</v>
      </c>
      <c r="I18" s="6">
        <f>SUM(I9:I17)</f>
        <v>59</v>
      </c>
      <c r="J18" s="2"/>
      <c r="K18" s="6">
        <f>SUM(K9:K17)</f>
        <v>52</v>
      </c>
      <c r="L18" s="6">
        <f>SUM(L9:L17)</f>
        <v>46</v>
      </c>
      <c r="M18" s="6">
        <f>SUM(M9:M17)</f>
        <v>49</v>
      </c>
      <c r="N18" s="6">
        <f>SUM(N9:N17)</f>
        <v>51</v>
      </c>
      <c r="O18" s="9"/>
      <c r="P18" s="3" t="s">
        <v>8</v>
      </c>
      <c r="Q18" s="3" t="s">
        <v>27</v>
      </c>
      <c r="R18" s="3"/>
      <c r="S18" s="142"/>
      <c r="T18" s="3" t="s">
        <v>8</v>
      </c>
      <c r="U18" s="15">
        <f>SUM(U9:U17)</f>
        <v>45</v>
      </c>
      <c r="V18" s="3" t="s">
        <v>8</v>
      </c>
      <c r="W18" s="3" t="s">
        <v>27</v>
      </c>
      <c r="X18" s="3"/>
      <c r="Y18" s="3" t="s">
        <v>8</v>
      </c>
      <c r="Z18" s="15">
        <f>SUM(Z9:Z17)</f>
        <v>41</v>
      </c>
      <c r="AA18" s="3" t="s">
        <v>8</v>
      </c>
      <c r="AB18" s="3" t="s">
        <v>27</v>
      </c>
      <c r="AC18" s="3"/>
      <c r="AD18" s="3" t="s">
        <v>8</v>
      </c>
      <c r="AE18" s="15">
        <f>SUM(AE9:AE17)</f>
        <v>43</v>
      </c>
      <c r="AF18" s="3" t="s">
        <v>8</v>
      </c>
      <c r="AG18" s="3" t="s">
        <v>27</v>
      </c>
      <c r="AH18" s="3"/>
      <c r="AI18" s="142"/>
      <c r="AJ18" s="3" t="s">
        <v>8</v>
      </c>
      <c r="AK18" s="15">
        <f>SUM(AK9:AK17)</f>
        <v>44</v>
      </c>
      <c r="AL18" s="2"/>
      <c r="AM18" s="2"/>
      <c r="AN18" s="6" t="s">
        <v>8</v>
      </c>
      <c r="AO18" s="6" t="s">
        <v>8</v>
      </c>
      <c r="AP18" s="6"/>
      <c r="AQ18" s="142"/>
      <c r="AR18" s="142"/>
      <c r="AS18" s="6">
        <f>SUM(AS9:AS17)</f>
        <v>9</v>
      </c>
      <c r="AT18" s="48">
        <f>SUM(AT9:AT17)</f>
        <v>9</v>
      </c>
      <c r="AU18" s="6" t="s">
        <v>8</v>
      </c>
      <c r="AV18" s="6" t="s">
        <v>8</v>
      </c>
      <c r="AW18" s="6"/>
      <c r="AX18" s="6">
        <f>SUM(AX9:AX17)</f>
        <v>15</v>
      </c>
      <c r="AY18" s="48">
        <f>SUM(AY9:AY17)</f>
        <v>15</v>
      </c>
      <c r="AZ18" s="6" t="s">
        <v>8</v>
      </c>
      <c r="BA18" s="6" t="s">
        <v>8</v>
      </c>
      <c r="BB18" s="6"/>
      <c r="BC18" s="6">
        <f>SUM(BC9:BC17)</f>
        <v>10</v>
      </c>
      <c r="BD18" s="48">
        <f>SUM(BD9:BD17)</f>
        <v>10</v>
      </c>
      <c r="BE18" s="6" t="s">
        <v>8</v>
      </c>
      <c r="BF18" s="6" t="s">
        <v>8</v>
      </c>
      <c r="BG18" s="6"/>
      <c r="BH18" s="6">
        <f>SUM(BH9:BH17)</f>
        <v>9</v>
      </c>
      <c r="BI18" s="48">
        <f>SUM(BI9:BI17)</f>
        <v>9</v>
      </c>
    </row>
    <row r="19" spans="2:61" x14ac:dyDescent="0.25">
      <c r="B19" s="29">
        <v>10</v>
      </c>
      <c r="C19" s="29">
        <f>'DAY 2 INPUT'!C16</f>
        <v>5</v>
      </c>
      <c r="D19" s="29">
        <f>'DAY 2 INPUT'!D16</f>
        <v>11</v>
      </c>
      <c r="E19" s="2"/>
      <c r="F19" s="114">
        <f>'DAY 2 INPUT'!F16</f>
        <v>10</v>
      </c>
      <c r="G19" s="114">
        <f>'DAY 2 INPUT'!G16</f>
        <v>7</v>
      </c>
      <c r="H19" s="114">
        <f>'DAY 2 INPUT'!H16</f>
        <v>8</v>
      </c>
      <c r="I19" s="114">
        <f>'DAY 2 INPUT'!I16</f>
        <v>6</v>
      </c>
      <c r="J19" s="2"/>
      <c r="K19" s="31">
        <f t="shared" ref="K19:K27" si="26">IF(F19-C19 &gt;2,C19+2,F19)</f>
        <v>7</v>
      </c>
      <c r="L19" s="31">
        <f t="shared" ref="L19:L27" si="27">IF(G19-C19 &gt;2,C19+2,G19)</f>
        <v>7</v>
      </c>
      <c r="M19" s="31">
        <f t="shared" ref="M19:M27" si="28">IF(H19-C19 &gt;2,C19+2,H19)</f>
        <v>7</v>
      </c>
      <c r="N19" s="31">
        <f t="shared" ref="N19:N27" si="29">IF(I19-C19 &gt;2,C19+2,I19)</f>
        <v>6</v>
      </c>
      <c r="O19" s="9"/>
      <c r="P19" s="33">
        <f>IF(K3=D19,1,0)</f>
        <v>0</v>
      </c>
      <c r="Q19" s="33">
        <f>IF(K3&gt;D19,1,0)</f>
        <v>1</v>
      </c>
      <c r="R19" s="33">
        <f>IF(K3&gt;D19+17,1,0)</f>
        <v>1</v>
      </c>
      <c r="S19" s="143">
        <f>IF(K3&gt;D19+35,1,0)</f>
        <v>0</v>
      </c>
      <c r="T19" s="33">
        <f t="shared" ref="T19:T27" si="30">SUM(P19:S19)+C19</f>
        <v>7</v>
      </c>
      <c r="U19" s="181">
        <f t="shared" ref="U19:U27" si="31">(F19-T19)+C19</f>
        <v>8</v>
      </c>
      <c r="V19" s="33">
        <f>IF(L3=D19,1,0)</f>
        <v>0</v>
      </c>
      <c r="W19" s="33">
        <f>IF(L3&gt;D19,1,0)</f>
        <v>1</v>
      </c>
      <c r="X19" s="33">
        <f>IF(L3&gt;D19+17,1,0)</f>
        <v>0</v>
      </c>
      <c r="Y19" s="33">
        <f t="shared" ref="Y19:Y27" si="32">SUM(V19:X19)+C19</f>
        <v>6</v>
      </c>
      <c r="Z19" s="181">
        <f t="shared" ref="Z19:Z27" si="33">(G19-Y19)+C19</f>
        <v>6</v>
      </c>
      <c r="AA19" s="33">
        <f>IF(M3=D19,1,0)</f>
        <v>0</v>
      </c>
      <c r="AB19" s="33">
        <f>IF(M3&gt;D19,1,0)</f>
        <v>1</v>
      </c>
      <c r="AC19" s="33">
        <f>IF(M3&gt;D19+17,1,0)</f>
        <v>0</v>
      </c>
      <c r="AD19" s="33">
        <f t="shared" ref="AD19:AD27" si="34">SUM(AA19:AC19)+C19</f>
        <v>6</v>
      </c>
      <c r="AE19" s="181">
        <f t="shared" ref="AE19:AE27" si="35">(H19-AD19)+C19</f>
        <v>7</v>
      </c>
      <c r="AF19" s="33">
        <f>IF(N3=D19,1,0)</f>
        <v>0</v>
      </c>
      <c r="AG19" s="33">
        <f>IF(N3&gt;D19,1,0)</f>
        <v>1</v>
      </c>
      <c r="AH19" s="33">
        <f>IF(N3&gt;D19+17,1,0)</f>
        <v>1</v>
      </c>
      <c r="AI19" s="143">
        <f>IF(N3&gt;D19+35,1,0)</f>
        <v>0</v>
      </c>
      <c r="AJ19" s="33">
        <f t="shared" ref="AJ19:AJ27" si="36">SUM(AF19:AI19)+C19</f>
        <v>7</v>
      </c>
      <c r="AK19" s="181">
        <f t="shared" ref="AK19:AK27" si="37">(I19-AJ19)+C19</f>
        <v>4</v>
      </c>
      <c r="AL19" s="2"/>
      <c r="AM19" s="2"/>
      <c r="AN19" s="31">
        <f xml:space="preserve"> IF( K3-D19&lt;0,-1,0)</f>
        <v>0</v>
      </c>
      <c r="AO19" s="31">
        <f xml:space="preserve"> IF(K3-D19&gt;17,C19+2,C19+1)</f>
        <v>7</v>
      </c>
      <c r="AP19" s="31">
        <f t="shared" ref="AP19:AP27" si="38">(AO19+2)-F19</f>
        <v>-1</v>
      </c>
      <c r="AQ19" s="143">
        <f t="shared" ref="AQ19:AQ27" si="39">IF(D19&lt;3,1,0)</f>
        <v>0</v>
      </c>
      <c r="AR19" s="143">
        <f t="shared" ref="AR19:AR27" si="40">IF(AP19+AQ19&gt;0,AP19+AQ19,0)</f>
        <v>0</v>
      </c>
      <c r="AS19" s="31">
        <f t="shared" ref="AS19:AS27" si="41" xml:space="preserve"> IF(AR19&lt;0, 0, AR19+AN19)</f>
        <v>0</v>
      </c>
      <c r="AT19" s="47">
        <f t="shared" ref="AT19:AT27" si="42">IF(AS19&lt;0,0,AS19)</f>
        <v>0</v>
      </c>
      <c r="AU19" s="31">
        <f xml:space="preserve"> IF( L3-D19&lt;0,-1,0)</f>
        <v>0</v>
      </c>
      <c r="AV19" s="31">
        <f xml:space="preserve"> IF(L3-D19&gt;17,C19+2,C19+1)</f>
        <v>6</v>
      </c>
      <c r="AW19" s="31">
        <f t="shared" ref="AW19:AW27" si="43">(AV19+2)-G19</f>
        <v>1</v>
      </c>
      <c r="AX19" s="31">
        <f t="shared" ref="AX19:AX27" si="44" xml:space="preserve"> IF(AW19&lt;0, 0, AW19+AU19)</f>
        <v>1</v>
      </c>
      <c r="AY19" s="47">
        <f t="shared" ref="AY19:AY27" si="45">IF(AX19&lt;0,0,AX19)</f>
        <v>1</v>
      </c>
      <c r="AZ19" s="31">
        <f xml:space="preserve"> IF( M3-D19&lt;0,-1,0)</f>
        <v>0</v>
      </c>
      <c r="BA19" s="31">
        <f xml:space="preserve"> IF(M3-D19&gt;17,C19+2,C19+1)</f>
        <v>6</v>
      </c>
      <c r="BB19" s="31">
        <f t="shared" ref="BB19:BB27" si="46">(BA19+2)-H19</f>
        <v>0</v>
      </c>
      <c r="BC19" s="31">
        <f t="shared" ref="BC19:BC27" si="47">IF(BB19&lt;0,0,BB19+AZ19)</f>
        <v>0</v>
      </c>
      <c r="BD19" s="47">
        <f t="shared" ref="BD19:BD27" si="48">IF(BC19&lt;0,0,BC19)</f>
        <v>0</v>
      </c>
      <c r="BE19" s="31">
        <f xml:space="preserve"> IF( N3-D19&lt;0,-1,0)</f>
        <v>0</v>
      </c>
      <c r="BF19" s="31">
        <f xml:space="preserve"> IF(N3-D19&gt;17,C19+2,C19+1)</f>
        <v>7</v>
      </c>
      <c r="BG19" s="31">
        <f t="shared" ref="BG19:BG27" si="49">(BF19+2)-I19</f>
        <v>3</v>
      </c>
      <c r="BH19" s="31">
        <f t="shared" ref="BH19:BH27" si="50">IF(BG19&lt;0,0,BG19+BE19)</f>
        <v>3</v>
      </c>
      <c r="BI19" s="47">
        <f t="shared" ref="BI19:BI27" si="51">IF(BH19&lt;0,0,BH19)</f>
        <v>3</v>
      </c>
    </row>
    <row r="20" spans="2:61" x14ac:dyDescent="0.25">
      <c r="B20" s="4">
        <v>11</v>
      </c>
      <c r="C20" s="138">
        <f>'DAY 2 INPUT'!C17</f>
        <v>4</v>
      </c>
      <c r="D20" s="138">
        <f>'DAY 2 INPUT'!D17</f>
        <v>1</v>
      </c>
      <c r="E20" s="76"/>
      <c r="F20" s="140">
        <f>'DAY 2 INPUT'!F17</f>
        <v>7</v>
      </c>
      <c r="G20" s="140">
        <f>'DAY 2 INPUT'!G17</f>
        <v>8</v>
      </c>
      <c r="H20" s="140">
        <f>'DAY 2 INPUT'!H17</f>
        <v>8</v>
      </c>
      <c r="I20" s="140">
        <f>'DAY 2 INPUT'!I17</f>
        <v>7</v>
      </c>
      <c r="J20" s="76"/>
      <c r="K20" s="74">
        <f t="shared" si="26"/>
        <v>6</v>
      </c>
      <c r="L20" s="74">
        <f t="shared" si="27"/>
        <v>6</v>
      </c>
      <c r="M20" s="74">
        <f t="shared" si="28"/>
        <v>6</v>
      </c>
      <c r="N20" s="74">
        <f t="shared" si="29"/>
        <v>6</v>
      </c>
      <c r="O20" s="176"/>
      <c r="P20" s="177">
        <f>IF(K3=D20,1,0)</f>
        <v>0</v>
      </c>
      <c r="Q20" s="177">
        <f>IF(K3&gt;D20,1,0)</f>
        <v>1</v>
      </c>
      <c r="R20" s="177">
        <f>IF(K3&gt;D20+17,1,0)</f>
        <v>1</v>
      </c>
      <c r="S20" s="178">
        <f>IF(K3&gt;D20+35,1,0)</f>
        <v>1</v>
      </c>
      <c r="T20" s="177">
        <f t="shared" si="30"/>
        <v>7</v>
      </c>
      <c r="U20" s="179">
        <f t="shared" si="31"/>
        <v>4</v>
      </c>
      <c r="V20" s="177">
        <f>IF(L3=D20,1,0)</f>
        <v>0</v>
      </c>
      <c r="W20" s="177">
        <f>IF(L3&gt;D20,1,0)</f>
        <v>1</v>
      </c>
      <c r="X20" s="177">
        <f>IF(L3&gt;D20+17,1,0)</f>
        <v>0</v>
      </c>
      <c r="Y20" s="177">
        <f t="shared" si="32"/>
        <v>5</v>
      </c>
      <c r="Z20" s="179">
        <f t="shared" si="33"/>
        <v>7</v>
      </c>
      <c r="AA20" s="177">
        <f>IF(M3=D20,1,0)</f>
        <v>0</v>
      </c>
      <c r="AB20" s="177">
        <f>IF(M3&gt;D20,1,0)</f>
        <v>1</v>
      </c>
      <c r="AC20" s="177">
        <f>IF(M3&gt;D20+17,1,0)</f>
        <v>1</v>
      </c>
      <c r="AD20" s="177">
        <f t="shared" si="34"/>
        <v>6</v>
      </c>
      <c r="AE20" s="179">
        <f t="shared" si="35"/>
        <v>6</v>
      </c>
      <c r="AF20" s="177">
        <f>IF(N3=D20,1,0)</f>
        <v>0</v>
      </c>
      <c r="AG20" s="177">
        <f>IF(N3&gt;D20,1,0)</f>
        <v>1</v>
      </c>
      <c r="AH20" s="177">
        <f>IF(N3&gt;D20+17,1,0)</f>
        <v>1</v>
      </c>
      <c r="AI20" s="178">
        <f>IF(N3&gt;D20+35,1,0)</f>
        <v>0</v>
      </c>
      <c r="AJ20" s="177">
        <f t="shared" si="36"/>
        <v>6</v>
      </c>
      <c r="AK20" s="179">
        <f t="shared" si="37"/>
        <v>5</v>
      </c>
      <c r="AL20" s="76"/>
      <c r="AM20" s="76"/>
      <c r="AN20" s="74">
        <f xml:space="preserve"> IF( K3-D20&lt;0,-1,0)</f>
        <v>0</v>
      </c>
      <c r="AO20" s="74">
        <f xml:space="preserve"> IF(K3-D20&gt;17,C20+2,C20+1)</f>
        <v>6</v>
      </c>
      <c r="AP20" s="74">
        <f t="shared" si="38"/>
        <v>1</v>
      </c>
      <c r="AQ20" s="178">
        <f t="shared" si="39"/>
        <v>1</v>
      </c>
      <c r="AR20" s="178">
        <f t="shared" si="40"/>
        <v>2</v>
      </c>
      <c r="AS20" s="74">
        <f t="shared" si="41"/>
        <v>2</v>
      </c>
      <c r="AT20" s="180">
        <f t="shared" si="42"/>
        <v>2</v>
      </c>
      <c r="AU20" s="74">
        <f xml:space="preserve"> IF( L3-D20&lt;0,-1,0)</f>
        <v>0</v>
      </c>
      <c r="AV20" s="74">
        <f xml:space="preserve"> IF(L3-D20&gt;17,C20+2,C20+1)</f>
        <v>5</v>
      </c>
      <c r="AW20" s="74">
        <f t="shared" si="43"/>
        <v>-1</v>
      </c>
      <c r="AX20" s="74">
        <f t="shared" si="44"/>
        <v>0</v>
      </c>
      <c r="AY20" s="180">
        <f t="shared" si="45"/>
        <v>0</v>
      </c>
      <c r="AZ20" s="74">
        <f xml:space="preserve"> IF( M3-D20&lt;0,-1,0)</f>
        <v>0</v>
      </c>
      <c r="BA20" s="74">
        <f xml:space="preserve"> IF(M3-D20&gt;17,C20+2,C20+1)</f>
        <v>6</v>
      </c>
      <c r="BB20" s="74">
        <f t="shared" si="46"/>
        <v>0</v>
      </c>
      <c r="BC20" s="74">
        <f t="shared" si="47"/>
        <v>0</v>
      </c>
      <c r="BD20" s="180">
        <f t="shared" si="48"/>
        <v>0</v>
      </c>
      <c r="BE20" s="74">
        <f xml:space="preserve"> IF( N3-D20&lt;0,-1,0)</f>
        <v>0</v>
      </c>
      <c r="BF20" s="74">
        <f xml:space="preserve"> IF(N3-D20&gt;17,C20+2,C20+1)</f>
        <v>6</v>
      </c>
      <c r="BG20" s="74">
        <f t="shared" si="49"/>
        <v>1</v>
      </c>
      <c r="BH20" s="74">
        <f t="shared" si="50"/>
        <v>1</v>
      </c>
      <c r="BI20" s="47">
        <f t="shared" si="51"/>
        <v>1</v>
      </c>
    </row>
    <row r="21" spans="2:61" x14ac:dyDescent="0.25">
      <c r="B21" s="29">
        <v>12</v>
      </c>
      <c r="C21" s="29">
        <f>'DAY 2 INPUT'!C18</f>
        <v>4</v>
      </c>
      <c r="D21" s="29">
        <f>'DAY 2 INPUT'!D18</f>
        <v>7</v>
      </c>
      <c r="E21" s="2"/>
      <c r="F21" s="114">
        <f>'DAY 2 INPUT'!F18</f>
        <v>8</v>
      </c>
      <c r="G21" s="114">
        <f>'DAY 2 INPUT'!G18</f>
        <v>6</v>
      </c>
      <c r="H21" s="114">
        <f>'DAY 2 INPUT'!H18</f>
        <v>7</v>
      </c>
      <c r="I21" s="114">
        <f>'DAY 2 INPUT'!I18</f>
        <v>4</v>
      </c>
      <c r="J21" s="2"/>
      <c r="K21" s="31">
        <f t="shared" si="26"/>
        <v>6</v>
      </c>
      <c r="L21" s="31">
        <f t="shared" si="27"/>
        <v>6</v>
      </c>
      <c r="M21" s="31">
        <f t="shared" si="28"/>
        <v>6</v>
      </c>
      <c r="N21" s="31">
        <f t="shared" si="29"/>
        <v>4</v>
      </c>
      <c r="O21" s="9"/>
      <c r="P21" s="33">
        <f>IF(K3=D21,1,0)</f>
        <v>0</v>
      </c>
      <c r="Q21" s="33">
        <f>IF(K3&gt;D21,1,0)</f>
        <v>1</v>
      </c>
      <c r="R21" s="33">
        <f>IF(K3&gt;D21+17,1,0)</f>
        <v>1</v>
      </c>
      <c r="S21" s="143">
        <f>IF(K3&gt;D21+35,1,0)</f>
        <v>0</v>
      </c>
      <c r="T21" s="33">
        <f t="shared" si="30"/>
        <v>6</v>
      </c>
      <c r="U21" s="181">
        <f t="shared" si="31"/>
        <v>6</v>
      </c>
      <c r="V21" s="33">
        <f>IF(L3=D21,1,0)</f>
        <v>0</v>
      </c>
      <c r="W21" s="33">
        <f>IF(L3&gt;D21,1,0)</f>
        <v>1</v>
      </c>
      <c r="X21" s="33">
        <f>IF(L3&gt;D21+17,1,0)</f>
        <v>0</v>
      </c>
      <c r="Y21" s="33">
        <f t="shared" si="32"/>
        <v>5</v>
      </c>
      <c r="Z21" s="181">
        <f t="shared" si="33"/>
        <v>5</v>
      </c>
      <c r="AA21" s="33">
        <f>IF(M3=D21,1,0)</f>
        <v>0</v>
      </c>
      <c r="AB21" s="33">
        <f>IF(M3&gt;D21,1,0)</f>
        <v>1</v>
      </c>
      <c r="AC21" s="33">
        <f>IF(M3&gt;D21+17,1,0)</f>
        <v>0</v>
      </c>
      <c r="AD21" s="33">
        <f t="shared" si="34"/>
        <v>5</v>
      </c>
      <c r="AE21" s="181">
        <f t="shared" si="35"/>
        <v>6</v>
      </c>
      <c r="AF21" s="33">
        <f>IF(N3=D21,1,0)</f>
        <v>0</v>
      </c>
      <c r="AG21" s="33">
        <f>IF(N3&gt;D21,1,0)</f>
        <v>1</v>
      </c>
      <c r="AH21" s="33">
        <f>IF(N3&gt;D21+17,1,0)</f>
        <v>1</v>
      </c>
      <c r="AI21" s="143">
        <f>IF(N3&gt;D21+35,1,0)</f>
        <v>0</v>
      </c>
      <c r="AJ21" s="33">
        <f t="shared" si="36"/>
        <v>6</v>
      </c>
      <c r="AK21" s="181">
        <f t="shared" si="37"/>
        <v>2</v>
      </c>
      <c r="AL21" s="2"/>
      <c r="AM21" s="2"/>
      <c r="AN21" s="31">
        <f xml:space="preserve"> IF( K3-D21&lt;0,-1,0)</f>
        <v>0</v>
      </c>
      <c r="AO21" s="31">
        <f xml:space="preserve"> IF(K3-D21&gt;17,C21+2,C21+1)</f>
        <v>6</v>
      </c>
      <c r="AP21" s="31">
        <f t="shared" si="38"/>
        <v>0</v>
      </c>
      <c r="AQ21" s="143">
        <f t="shared" si="39"/>
        <v>0</v>
      </c>
      <c r="AR21" s="143">
        <f t="shared" si="40"/>
        <v>0</v>
      </c>
      <c r="AS21" s="31">
        <f t="shared" si="41"/>
        <v>0</v>
      </c>
      <c r="AT21" s="47">
        <f t="shared" si="42"/>
        <v>0</v>
      </c>
      <c r="AU21" s="31">
        <f xml:space="preserve"> IF( L3-D21&lt;0,-1,0)</f>
        <v>0</v>
      </c>
      <c r="AV21" s="31">
        <f xml:space="preserve"> IF(L3-D21&gt;17,C21+2,C21+1)</f>
        <v>5</v>
      </c>
      <c r="AW21" s="31">
        <f t="shared" si="43"/>
        <v>1</v>
      </c>
      <c r="AX21" s="31">
        <f t="shared" si="44"/>
        <v>1</v>
      </c>
      <c r="AY21" s="47">
        <f t="shared" si="45"/>
        <v>1</v>
      </c>
      <c r="AZ21" s="31">
        <f xml:space="preserve"> IF( M3-D21&lt;0,-1,0)</f>
        <v>0</v>
      </c>
      <c r="BA21" s="31">
        <f xml:space="preserve"> IF(M3-D21&gt;17,C21+2,C21+1)</f>
        <v>5</v>
      </c>
      <c r="BB21" s="31">
        <f t="shared" si="46"/>
        <v>0</v>
      </c>
      <c r="BC21" s="31">
        <f t="shared" si="47"/>
        <v>0</v>
      </c>
      <c r="BD21" s="47">
        <f t="shared" si="48"/>
        <v>0</v>
      </c>
      <c r="BE21" s="31">
        <f xml:space="preserve"> IF( N3-D21&lt;0,-1,0)</f>
        <v>0</v>
      </c>
      <c r="BF21" s="31">
        <f xml:space="preserve"> IF(N3-D21&gt;17,C21+2,C21+1)</f>
        <v>6</v>
      </c>
      <c r="BG21" s="31">
        <f t="shared" si="49"/>
        <v>4</v>
      </c>
      <c r="BH21" s="31">
        <f t="shared" si="50"/>
        <v>4</v>
      </c>
      <c r="BI21" s="47">
        <f t="shared" si="51"/>
        <v>4</v>
      </c>
    </row>
    <row r="22" spans="2:61" x14ac:dyDescent="0.25">
      <c r="B22" s="14">
        <v>13</v>
      </c>
      <c r="C22" s="138">
        <f>'DAY 2 INPUT'!C19</f>
        <v>3</v>
      </c>
      <c r="D22" s="138">
        <f>'DAY 2 INPUT'!D19</f>
        <v>15</v>
      </c>
      <c r="E22" s="141"/>
      <c r="F22" s="140">
        <f>'DAY 2 INPUT'!F19</f>
        <v>10</v>
      </c>
      <c r="G22" s="140">
        <f>'DAY 2 INPUT'!G19</f>
        <v>5</v>
      </c>
      <c r="H22" s="140">
        <f>'DAY 2 INPUT'!H19</f>
        <v>4</v>
      </c>
      <c r="I22" s="140">
        <f>'DAY 2 INPUT'!I19</f>
        <v>5</v>
      </c>
      <c r="J22" s="76"/>
      <c r="K22" s="74">
        <f t="shared" si="26"/>
        <v>5</v>
      </c>
      <c r="L22" s="74">
        <f t="shared" si="27"/>
        <v>5</v>
      </c>
      <c r="M22" s="74">
        <f t="shared" si="28"/>
        <v>4</v>
      </c>
      <c r="N22" s="74">
        <f t="shared" si="29"/>
        <v>5</v>
      </c>
      <c r="O22" s="176"/>
      <c r="P22" s="177">
        <f>IF(K3=D22,1,0)</f>
        <v>0</v>
      </c>
      <c r="Q22" s="177">
        <f>IF(K3&gt;D22,1,0)</f>
        <v>1</v>
      </c>
      <c r="R22" s="177">
        <f>IF(K3&gt;D22+17,1,0)</f>
        <v>1</v>
      </c>
      <c r="S22" s="178">
        <f>IF(K3&gt;D22+35,1,0)</f>
        <v>0</v>
      </c>
      <c r="T22" s="177">
        <f t="shared" si="30"/>
        <v>5</v>
      </c>
      <c r="U22" s="179">
        <f t="shared" si="31"/>
        <v>8</v>
      </c>
      <c r="V22" s="177">
        <f>IF(L3=D22,1,0)</f>
        <v>0</v>
      </c>
      <c r="W22" s="177">
        <f>IF(L3&gt;D22,1,0)</f>
        <v>1</v>
      </c>
      <c r="X22" s="177">
        <f>IF(L3&gt;D22+17,1,0)</f>
        <v>0</v>
      </c>
      <c r="Y22" s="177">
        <f t="shared" si="32"/>
        <v>4</v>
      </c>
      <c r="Z22" s="179">
        <f t="shared" si="33"/>
        <v>4</v>
      </c>
      <c r="AA22" s="177">
        <f>IF(M3=D22,1,0)</f>
        <v>0</v>
      </c>
      <c r="AB22" s="177">
        <f>IF(M3&gt;D22,1,0)</f>
        <v>1</v>
      </c>
      <c r="AC22" s="177">
        <f>IF(M3&gt;D22+17,1,0)</f>
        <v>0</v>
      </c>
      <c r="AD22" s="177">
        <f t="shared" si="34"/>
        <v>4</v>
      </c>
      <c r="AE22" s="179">
        <f t="shared" si="35"/>
        <v>3</v>
      </c>
      <c r="AF22" s="177">
        <f>IF(N3=D22,1,0)</f>
        <v>0</v>
      </c>
      <c r="AG22" s="177">
        <f>IF(N3&gt;D22,1,0)</f>
        <v>1</v>
      </c>
      <c r="AH22" s="177">
        <f>IF(N3&gt;D22+17,1,0)</f>
        <v>0</v>
      </c>
      <c r="AI22" s="178">
        <f>IF(N3&gt;D22+35,1,0)</f>
        <v>0</v>
      </c>
      <c r="AJ22" s="177">
        <f t="shared" si="36"/>
        <v>4</v>
      </c>
      <c r="AK22" s="179">
        <f t="shared" si="37"/>
        <v>4</v>
      </c>
      <c r="AL22" s="76"/>
      <c r="AM22" s="76"/>
      <c r="AN22" s="74">
        <f xml:space="preserve"> IF( K3-D22&lt;0,-1,0)</f>
        <v>0</v>
      </c>
      <c r="AO22" s="74">
        <f xml:space="preserve"> IF(K3-D22&gt;17,C22+2,C22+1)</f>
        <v>5</v>
      </c>
      <c r="AP22" s="74">
        <f t="shared" si="38"/>
        <v>-3</v>
      </c>
      <c r="AQ22" s="178">
        <f t="shared" si="39"/>
        <v>0</v>
      </c>
      <c r="AR22" s="178">
        <f t="shared" si="40"/>
        <v>0</v>
      </c>
      <c r="AS22" s="74">
        <f t="shared" si="41"/>
        <v>0</v>
      </c>
      <c r="AT22" s="180">
        <f t="shared" si="42"/>
        <v>0</v>
      </c>
      <c r="AU22" s="74">
        <f xml:space="preserve"> IF( L3-D22&lt;0,-1,0)</f>
        <v>0</v>
      </c>
      <c r="AV22" s="74">
        <f xml:space="preserve"> IF(L3-D22&gt;17,C22+2,C22+1)</f>
        <v>4</v>
      </c>
      <c r="AW22" s="74">
        <f t="shared" si="43"/>
        <v>1</v>
      </c>
      <c r="AX22" s="74">
        <f t="shared" si="44"/>
        <v>1</v>
      </c>
      <c r="AY22" s="180">
        <f t="shared" si="45"/>
        <v>1</v>
      </c>
      <c r="AZ22" s="74">
        <f xml:space="preserve"> IF( M3-D22&lt;0,-1,0)</f>
        <v>0</v>
      </c>
      <c r="BA22" s="74">
        <f xml:space="preserve"> IF(M3-D22&gt;17,C22+2,C22+1)</f>
        <v>4</v>
      </c>
      <c r="BB22" s="74">
        <f t="shared" si="46"/>
        <v>2</v>
      </c>
      <c r="BC22" s="74">
        <f t="shared" si="47"/>
        <v>2</v>
      </c>
      <c r="BD22" s="180">
        <f t="shared" si="48"/>
        <v>2</v>
      </c>
      <c r="BE22" s="74">
        <f xml:space="preserve"> IF( N3-D22&lt;0,-1,0)</f>
        <v>0</v>
      </c>
      <c r="BF22" s="74">
        <f xml:space="preserve"> IF(N3-D22&gt;17,C22+2,C22+1)</f>
        <v>4</v>
      </c>
      <c r="BG22" s="74">
        <f t="shared" si="49"/>
        <v>1</v>
      </c>
      <c r="BH22" s="74">
        <f t="shared" si="50"/>
        <v>1</v>
      </c>
      <c r="BI22" s="47">
        <f t="shared" si="51"/>
        <v>1</v>
      </c>
    </row>
    <row r="23" spans="2:61" x14ac:dyDescent="0.25">
      <c r="B23" s="29">
        <v>14</v>
      </c>
      <c r="C23" s="29">
        <f>'DAY 2 INPUT'!C20</f>
        <v>4</v>
      </c>
      <c r="D23" s="29">
        <f>'DAY 2 INPUT'!D20</f>
        <v>3</v>
      </c>
      <c r="E23" s="2"/>
      <c r="F23" s="114">
        <f>'DAY 2 INPUT'!F20</f>
        <v>8</v>
      </c>
      <c r="G23" s="114">
        <f>'DAY 2 INPUT'!G20</f>
        <v>8</v>
      </c>
      <c r="H23" s="114">
        <f>'DAY 2 INPUT'!H20</f>
        <v>8</v>
      </c>
      <c r="I23" s="114">
        <f>'DAY 2 INPUT'!I20</f>
        <v>10</v>
      </c>
      <c r="J23" s="2"/>
      <c r="K23" s="31">
        <f t="shared" si="26"/>
        <v>6</v>
      </c>
      <c r="L23" s="31">
        <f t="shared" si="27"/>
        <v>6</v>
      </c>
      <c r="M23" s="31">
        <f t="shared" si="28"/>
        <v>6</v>
      </c>
      <c r="N23" s="31">
        <f t="shared" si="29"/>
        <v>6</v>
      </c>
      <c r="O23" s="9"/>
      <c r="P23" s="33">
        <f>IF(K3=D23,1,0)</f>
        <v>0</v>
      </c>
      <c r="Q23" s="33">
        <f>IF(K3&gt;D23,1,0)</f>
        <v>1</v>
      </c>
      <c r="R23" s="33">
        <f>IF(K3&gt;D23+17,1,0)</f>
        <v>1</v>
      </c>
      <c r="S23" s="143">
        <f>IF(K3&gt;D23+35,1,0)</f>
        <v>0</v>
      </c>
      <c r="T23" s="33">
        <f t="shared" si="30"/>
        <v>6</v>
      </c>
      <c r="U23" s="181">
        <f t="shared" si="31"/>
        <v>6</v>
      </c>
      <c r="V23" s="33">
        <f>IF(L3=D23,1,0)</f>
        <v>0</v>
      </c>
      <c r="W23" s="33">
        <f>IF(L3&gt;D23,1,0)</f>
        <v>1</v>
      </c>
      <c r="X23" s="33">
        <f>IF(L3&gt;D23+17,1,0)</f>
        <v>0</v>
      </c>
      <c r="Y23" s="33">
        <f t="shared" si="32"/>
        <v>5</v>
      </c>
      <c r="Z23" s="181">
        <f t="shared" si="33"/>
        <v>7</v>
      </c>
      <c r="AA23" s="33">
        <f>IF(M3=D23,1,0)</f>
        <v>0</v>
      </c>
      <c r="AB23" s="33">
        <f>IF(M3&gt;D23,1,0)</f>
        <v>1</v>
      </c>
      <c r="AC23" s="33">
        <f>IF(M3&gt;D23+17,1,0)</f>
        <v>0</v>
      </c>
      <c r="AD23" s="33">
        <f t="shared" si="34"/>
        <v>5</v>
      </c>
      <c r="AE23" s="181">
        <f t="shared" si="35"/>
        <v>7</v>
      </c>
      <c r="AF23" s="33">
        <f>IF(N3=D23,1,0)</f>
        <v>0</v>
      </c>
      <c r="AG23" s="33">
        <f>IF(N3&gt;D23,1,0)</f>
        <v>1</v>
      </c>
      <c r="AH23" s="33">
        <f>IF(N3&gt;D23+17,1,0)</f>
        <v>1</v>
      </c>
      <c r="AI23" s="143">
        <f>IF(N3&gt;D23+35,1,0)</f>
        <v>0</v>
      </c>
      <c r="AJ23" s="33">
        <f t="shared" si="36"/>
        <v>6</v>
      </c>
      <c r="AK23" s="181">
        <f t="shared" si="37"/>
        <v>8</v>
      </c>
      <c r="AL23" s="2"/>
      <c r="AM23" s="2"/>
      <c r="AN23" s="31">
        <f xml:space="preserve"> IF( K3-D23&lt;0,-1,0)</f>
        <v>0</v>
      </c>
      <c r="AO23" s="31">
        <f xml:space="preserve"> IF(K3-D23&gt;17,C23+2,C23+1)</f>
        <v>6</v>
      </c>
      <c r="AP23" s="31">
        <f t="shared" si="38"/>
        <v>0</v>
      </c>
      <c r="AQ23" s="143">
        <f t="shared" si="39"/>
        <v>0</v>
      </c>
      <c r="AR23" s="143">
        <f t="shared" si="40"/>
        <v>0</v>
      </c>
      <c r="AS23" s="31">
        <f t="shared" si="41"/>
        <v>0</v>
      </c>
      <c r="AT23" s="47">
        <f t="shared" si="42"/>
        <v>0</v>
      </c>
      <c r="AU23" s="31">
        <f xml:space="preserve"> IF( L3-D23&lt;0,-1,0)</f>
        <v>0</v>
      </c>
      <c r="AV23" s="31">
        <f xml:space="preserve"> IF(L3-D23&gt;17,C23+2,C23+1)</f>
        <v>5</v>
      </c>
      <c r="AW23" s="31">
        <f t="shared" si="43"/>
        <v>-1</v>
      </c>
      <c r="AX23" s="31">
        <f t="shared" si="44"/>
        <v>0</v>
      </c>
      <c r="AY23" s="47">
        <f t="shared" si="45"/>
        <v>0</v>
      </c>
      <c r="AZ23" s="31">
        <f xml:space="preserve"> IF( M3-D23&lt;0,-1,0)</f>
        <v>0</v>
      </c>
      <c r="BA23" s="31">
        <f xml:space="preserve"> IF(M3-D23&gt;17,C23+2,C23+1)</f>
        <v>5</v>
      </c>
      <c r="BB23" s="31">
        <f t="shared" si="46"/>
        <v>-1</v>
      </c>
      <c r="BC23" s="31">
        <f t="shared" si="47"/>
        <v>0</v>
      </c>
      <c r="BD23" s="47">
        <f t="shared" si="48"/>
        <v>0</v>
      </c>
      <c r="BE23" s="31">
        <f xml:space="preserve"> IF( N3-D23&lt;0,-1,0)</f>
        <v>0</v>
      </c>
      <c r="BF23" s="31">
        <f xml:space="preserve"> IF(N3-D23&gt;17,C23+2,C23+1)</f>
        <v>6</v>
      </c>
      <c r="BG23" s="31">
        <f t="shared" si="49"/>
        <v>-2</v>
      </c>
      <c r="BH23" s="31">
        <f t="shared" si="50"/>
        <v>0</v>
      </c>
      <c r="BI23" s="47">
        <f t="shared" si="51"/>
        <v>0</v>
      </c>
    </row>
    <row r="24" spans="2:61" x14ac:dyDescent="0.25">
      <c r="B24" s="138">
        <v>15</v>
      </c>
      <c r="C24" s="138">
        <f>'DAY 2 INPUT'!C21</f>
        <v>4</v>
      </c>
      <c r="D24" s="138">
        <f>'DAY 2 INPUT'!D21</f>
        <v>13</v>
      </c>
      <c r="E24" s="76"/>
      <c r="F24" s="140">
        <f>'DAY 2 INPUT'!F21</f>
        <v>7</v>
      </c>
      <c r="G24" s="140">
        <f>'DAY 2 INPUT'!G21</f>
        <v>5</v>
      </c>
      <c r="H24" s="140">
        <f>'DAY 2 INPUT'!H21</f>
        <v>7</v>
      </c>
      <c r="I24" s="140">
        <f>'DAY 2 INPUT'!I21</f>
        <v>7</v>
      </c>
      <c r="J24" s="76"/>
      <c r="K24" s="74">
        <f t="shared" si="26"/>
        <v>6</v>
      </c>
      <c r="L24" s="74">
        <f t="shared" si="27"/>
        <v>5</v>
      </c>
      <c r="M24" s="74">
        <f t="shared" si="28"/>
        <v>6</v>
      </c>
      <c r="N24" s="74">
        <f t="shared" si="29"/>
        <v>6</v>
      </c>
      <c r="O24" s="176"/>
      <c r="P24" s="177">
        <f>IF(K3=D24,1,0)</f>
        <v>0</v>
      </c>
      <c r="Q24" s="177">
        <f>IF(K3&gt;D24,1,0)</f>
        <v>1</v>
      </c>
      <c r="R24" s="177">
        <f>IF(K3&gt;D24+17,1,0)</f>
        <v>1</v>
      </c>
      <c r="S24" s="178">
        <f>IF(K3&gt;D24+35,1,0)</f>
        <v>0</v>
      </c>
      <c r="T24" s="177">
        <f t="shared" si="30"/>
        <v>6</v>
      </c>
      <c r="U24" s="179">
        <f t="shared" si="31"/>
        <v>5</v>
      </c>
      <c r="V24" s="177">
        <f>IF(L3=D24,1,0)</f>
        <v>0</v>
      </c>
      <c r="W24" s="177">
        <f>IF(L3&gt;D24,1,0)</f>
        <v>1</v>
      </c>
      <c r="X24" s="177">
        <f>IF(L3&gt;D24+17,1,0)</f>
        <v>0</v>
      </c>
      <c r="Y24" s="177">
        <f t="shared" si="32"/>
        <v>5</v>
      </c>
      <c r="Z24" s="179">
        <f t="shared" si="33"/>
        <v>4</v>
      </c>
      <c r="AA24" s="177">
        <f>IF(M3=D24,1,0)</f>
        <v>0</v>
      </c>
      <c r="AB24" s="177">
        <f>IF(M3&gt;D24,1,0)</f>
        <v>1</v>
      </c>
      <c r="AC24" s="177">
        <f>IF(M3&gt;D24+17,1,0)</f>
        <v>0</v>
      </c>
      <c r="AD24" s="177">
        <f t="shared" si="34"/>
        <v>5</v>
      </c>
      <c r="AE24" s="179">
        <f t="shared" si="35"/>
        <v>6</v>
      </c>
      <c r="AF24" s="177">
        <f>IF(N3=D24,1,0)</f>
        <v>0</v>
      </c>
      <c r="AG24" s="177">
        <f>IF(N3&gt;D24,1,0)</f>
        <v>1</v>
      </c>
      <c r="AH24" s="177">
        <f>IF(N3&gt;D24+17,1,0)</f>
        <v>1</v>
      </c>
      <c r="AI24" s="178">
        <f>IF(N3&gt;D24+35,1,0)</f>
        <v>0</v>
      </c>
      <c r="AJ24" s="177">
        <f t="shared" si="36"/>
        <v>6</v>
      </c>
      <c r="AK24" s="179">
        <f t="shared" si="37"/>
        <v>5</v>
      </c>
      <c r="AL24" s="76"/>
      <c r="AM24" s="76"/>
      <c r="AN24" s="74">
        <f xml:space="preserve"> IF(K3-D24&lt;0,-1,0)</f>
        <v>0</v>
      </c>
      <c r="AO24" s="74">
        <f xml:space="preserve"> IF(K3-D24&gt;17,C24+2,C24+1)</f>
        <v>6</v>
      </c>
      <c r="AP24" s="74">
        <f t="shared" si="38"/>
        <v>1</v>
      </c>
      <c r="AQ24" s="178">
        <f t="shared" si="39"/>
        <v>0</v>
      </c>
      <c r="AR24" s="178">
        <f t="shared" si="40"/>
        <v>1</v>
      </c>
      <c r="AS24" s="74">
        <f t="shared" si="41"/>
        <v>1</v>
      </c>
      <c r="AT24" s="180">
        <f t="shared" si="42"/>
        <v>1</v>
      </c>
      <c r="AU24" s="74">
        <f xml:space="preserve"> IF( L3-D24&lt;0,-1,0)</f>
        <v>0</v>
      </c>
      <c r="AV24" s="74">
        <f xml:space="preserve"> IF(L3-D24&gt;17,C24+2,C24+1)</f>
        <v>5</v>
      </c>
      <c r="AW24" s="74">
        <f t="shared" si="43"/>
        <v>2</v>
      </c>
      <c r="AX24" s="74">
        <f t="shared" si="44"/>
        <v>2</v>
      </c>
      <c r="AY24" s="180">
        <f t="shared" si="45"/>
        <v>2</v>
      </c>
      <c r="AZ24" s="74">
        <f xml:space="preserve"> IF( M3-D24&lt;0,-1,0)</f>
        <v>0</v>
      </c>
      <c r="BA24" s="74">
        <f xml:space="preserve"> IF(M3-D24&gt;17,C24+2,C24+1)</f>
        <v>5</v>
      </c>
      <c r="BB24" s="74">
        <f t="shared" si="46"/>
        <v>0</v>
      </c>
      <c r="BC24" s="74">
        <f t="shared" si="47"/>
        <v>0</v>
      </c>
      <c r="BD24" s="180">
        <f t="shared" si="48"/>
        <v>0</v>
      </c>
      <c r="BE24" s="74">
        <f xml:space="preserve"> IF( N3-D24&lt;0,-1,0)</f>
        <v>0</v>
      </c>
      <c r="BF24" s="74">
        <f xml:space="preserve"> IF(N3-D24&gt;17,C24+2,C24+1)</f>
        <v>6</v>
      </c>
      <c r="BG24" s="74">
        <f t="shared" si="49"/>
        <v>1</v>
      </c>
      <c r="BH24" s="74">
        <f t="shared" si="50"/>
        <v>1</v>
      </c>
      <c r="BI24" s="47">
        <f t="shared" si="51"/>
        <v>1</v>
      </c>
    </row>
    <row r="25" spans="2:61" x14ac:dyDescent="0.25">
      <c r="B25" s="29">
        <v>16</v>
      </c>
      <c r="C25" s="29">
        <f>'DAY 2 INPUT'!C22</f>
        <v>3</v>
      </c>
      <c r="D25" s="29">
        <f>'DAY 2 INPUT'!D22</f>
        <v>17</v>
      </c>
      <c r="E25" s="2"/>
      <c r="F25" s="114">
        <f>'DAY 2 INPUT'!F22</f>
        <v>9</v>
      </c>
      <c r="G25" s="114">
        <f>'DAY 2 INPUT'!G22</f>
        <v>5</v>
      </c>
      <c r="H25" s="114">
        <f>'DAY 2 INPUT'!H22</f>
        <v>7</v>
      </c>
      <c r="I25" s="114">
        <f>'DAY 2 INPUT'!I22</f>
        <v>7</v>
      </c>
      <c r="J25" s="2"/>
      <c r="K25" s="31">
        <f t="shared" si="26"/>
        <v>5</v>
      </c>
      <c r="L25" s="31">
        <f t="shared" si="27"/>
        <v>5</v>
      </c>
      <c r="M25" s="31">
        <f t="shared" si="28"/>
        <v>5</v>
      </c>
      <c r="N25" s="31">
        <f t="shared" si="29"/>
        <v>5</v>
      </c>
      <c r="O25" s="9"/>
      <c r="P25" s="33">
        <f>IF(K3=D25,1,0)</f>
        <v>0</v>
      </c>
      <c r="Q25" s="33">
        <f>IF(K3&gt;D25,1,0)</f>
        <v>1</v>
      </c>
      <c r="R25" s="33">
        <f>IF(K3&gt;D25+17,1,0)</f>
        <v>1</v>
      </c>
      <c r="S25" s="143">
        <f>IF(K3&gt;D25+35,1,0)</f>
        <v>0</v>
      </c>
      <c r="T25" s="33">
        <f t="shared" si="30"/>
        <v>5</v>
      </c>
      <c r="U25" s="181">
        <f t="shared" si="31"/>
        <v>7</v>
      </c>
      <c r="V25" s="33">
        <f>IF(L3=D25,1,0)</f>
        <v>0</v>
      </c>
      <c r="W25" s="33">
        <f>IF(L3&gt;D25,1,0)</f>
        <v>1</v>
      </c>
      <c r="X25" s="33">
        <f>IF(L3&gt;D25+17,1,0)</f>
        <v>0</v>
      </c>
      <c r="Y25" s="33">
        <f t="shared" si="32"/>
        <v>4</v>
      </c>
      <c r="Z25" s="181">
        <f t="shared" si="33"/>
        <v>4</v>
      </c>
      <c r="AA25" s="33">
        <f>IF(M3=D25,1,0)</f>
        <v>0</v>
      </c>
      <c r="AB25" s="33">
        <f>IF(M3&gt;D25,1,0)</f>
        <v>1</v>
      </c>
      <c r="AC25" s="33">
        <f>IF(M3&gt;D25+17,1,0)</f>
        <v>0</v>
      </c>
      <c r="AD25" s="33">
        <f t="shared" si="34"/>
        <v>4</v>
      </c>
      <c r="AE25" s="181">
        <f t="shared" si="35"/>
        <v>6</v>
      </c>
      <c r="AF25" s="33">
        <f>IF(N3=D25,1,0)</f>
        <v>0</v>
      </c>
      <c r="AG25" s="33">
        <f>IF(N3&gt;D25,1,0)</f>
        <v>1</v>
      </c>
      <c r="AH25" s="33">
        <f>IF(N3&gt;D25+17,1,0)</f>
        <v>0</v>
      </c>
      <c r="AI25" s="143">
        <f>IF(N3&gt;D25+35,1,0)</f>
        <v>0</v>
      </c>
      <c r="AJ25" s="33">
        <f t="shared" si="36"/>
        <v>4</v>
      </c>
      <c r="AK25" s="181">
        <f t="shared" si="37"/>
        <v>6</v>
      </c>
      <c r="AL25" s="2"/>
      <c r="AM25" s="2"/>
      <c r="AN25" s="31">
        <f xml:space="preserve"> IF( K3-D25&lt;0,-1,0)</f>
        <v>0</v>
      </c>
      <c r="AO25" s="31">
        <f xml:space="preserve"> IF(K3-D25&gt;17,C25+2,C25+1)</f>
        <v>5</v>
      </c>
      <c r="AP25" s="31">
        <f t="shared" si="38"/>
        <v>-2</v>
      </c>
      <c r="AQ25" s="143">
        <f t="shared" si="39"/>
        <v>0</v>
      </c>
      <c r="AR25" s="143">
        <f t="shared" si="40"/>
        <v>0</v>
      </c>
      <c r="AS25" s="31">
        <f t="shared" si="41"/>
        <v>0</v>
      </c>
      <c r="AT25" s="47">
        <f t="shared" si="42"/>
        <v>0</v>
      </c>
      <c r="AU25" s="31">
        <f xml:space="preserve"> IF( L3-D25&lt;0,-1,0)</f>
        <v>0</v>
      </c>
      <c r="AV25" s="31">
        <f xml:space="preserve"> IF(L3-D25&gt;17,C25+2,C25+1)</f>
        <v>4</v>
      </c>
      <c r="AW25" s="31">
        <f t="shared" si="43"/>
        <v>1</v>
      </c>
      <c r="AX25" s="31">
        <f t="shared" si="44"/>
        <v>1</v>
      </c>
      <c r="AY25" s="47">
        <f t="shared" si="45"/>
        <v>1</v>
      </c>
      <c r="AZ25" s="31">
        <f xml:space="preserve"> IF( M3-D25&lt;0,-1,0)</f>
        <v>0</v>
      </c>
      <c r="BA25" s="31">
        <f xml:space="preserve"> IF(M3-D25&gt;17,C25+2,C25+1)</f>
        <v>4</v>
      </c>
      <c r="BB25" s="31">
        <f t="shared" si="46"/>
        <v>-1</v>
      </c>
      <c r="BC25" s="31">
        <f t="shared" si="47"/>
        <v>0</v>
      </c>
      <c r="BD25" s="47">
        <f t="shared" si="48"/>
        <v>0</v>
      </c>
      <c r="BE25" s="31">
        <f xml:space="preserve"> IF( N3-D25&lt;0,-1,0)</f>
        <v>0</v>
      </c>
      <c r="BF25" s="31">
        <f xml:space="preserve"> IF(N3-D25&gt;17,C25+2,C25+1)</f>
        <v>4</v>
      </c>
      <c r="BG25" s="31">
        <f t="shared" si="49"/>
        <v>-1</v>
      </c>
      <c r="BH25" s="31">
        <f t="shared" si="50"/>
        <v>0</v>
      </c>
      <c r="BI25" s="47">
        <f t="shared" si="51"/>
        <v>0</v>
      </c>
    </row>
    <row r="26" spans="2:61" x14ac:dyDescent="0.25">
      <c r="B26" s="4">
        <v>17</v>
      </c>
      <c r="C26" s="138">
        <f>'DAY 2 INPUT'!C23</f>
        <v>5</v>
      </c>
      <c r="D26" s="138">
        <f>'DAY 2 INPUT'!D23</f>
        <v>5</v>
      </c>
      <c r="E26" s="76"/>
      <c r="F26" s="140">
        <f>'DAY 2 INPUT'!F23</f>
        <v>7</v>
      </c>
      <c r="G26" s="140">
        <f>'DAY 2 INPUT'!G23</f>
        <v>7</v>
      </c>
      <c r="H26" s="140">
        <f>'DAY 2 INPUT'!H23</f>
        <v>9</v>
      </c>
      <c r="I26" s="140">
        <f>'DAY 2 INPUT'!I23</f>
        <v>8</v>
      </c>
      <c r="J26" s="76"/>
      <c r="K26" s="74">
        <f t="shared" si="26"/>
        <v>7</v>
      </c>
      <c r="L26" s="74">
        <f t="shared" si="27"/>
        <v>7</v>
      </c>
      <c r="M26" s="74">
        <f t="shared" si="28"/>
        <v>7</v>
      </c>
      <c r="N26" s="74">
        <f t="shared" si="29"/>
        <v>7</v>
      </c>
      <c r="O26" s="176"/>
      <c r="P26" s="177">
        <f>IF(K3=D26,1,0)</f>
        <v>0</v>
      </c>
      <c r="Q26" s="177">
        <f>IF(K3&gt;D26,1,0)</f>
        <v>1</v>
      </c>
      <c r="R26" s="177">
        <f>IF(K3&gt;D26+17,1,0)</f>
        <v>1</v>
      </c>
      <c r="S26" s="178">
        <f>IF(K3&gt;D26+35,1,0)</f>
        <v>0</v>
      </c>
      <c r="T26" s="177">
        <f t="shared" si="30"/>
        <v>7</v>
      </c>
      <c r="U26" s="179">
        <f t="shared" si="31"/>
        <v>5</v>
      </c>
      <c r="V26" s="177">
        <f>IF(L3=D26,1,0)</f>
        <v>0</v>
      </c>
      <c r="W26" s="177">
        <f>IF(L3&gt;D26,1,0)</f>
        <v>1</v>
      </c>
      <c r="X26" s="177">
        <f>IF(L3&gt;D26+17,1,0)</f>
        <v>0</v>
      </c>
      <c r="Y26" s="177">
        <f t="shared" si="32"/>
        <v>6</v>
      </c>
      <c r="Z26" s="179">
        <f t="shared" si="33"/>
        <v>6</v>
      </c>
      <c r="AA26" s="177">
        <f>IF(M3=D26,1,0)</f>
        <v>0</v>
      </c>
      <c r="AB26" s="177">
        <f>IF(M3&gt;D26,1,0)</f>
        <v>1</v>
      </c>
      <c r="AC26" s="177">
        <f>IF(M3&gt;D26+17,1,0)</f>
        <v>0</v>
      </c>
      <c r="AD26" s="177">
        <f t="shared" si="34"/>
        <v>6</v>
      </c>
      <c r="AE26" s="179">
        <f t="shared" si="35"/>
        <v>8</v>
      </c>
      <c r="AF26" s="177">
        <f>IF(N3=D26,1,0)</f>
        <v>0</v>
      </c>
      <c r="AG26" s="177">
        <f>IF(N3&gt;D26,1,0)</f>
        <v>1</v>
      </c>
      <c r="AH26" s="177">
        <f>IF(N3&gt;D26+17,1,0)</f>
        <v>1</v>
      </c>
      <c r="AI26" s="178">
        <f>IF(N3&gt;D26+35,1,0)</f>
        <v>0</v>
      </c>
      <c r="AJ26" s="177">
        <f t="shared" si="36"/>
        <v>7</v>
      </c>
      <c r="AK26" s="179">
        <f t="shared" si="37"/>
        <v>6</v>
      </c>
      <c r="AL26" s="76"/>
      <c r="AM26" s="76"/>
      <c r="AN26" s="74">
        <f xml:space="preserve"> IF( K3-D26&lt;0,-1,0)</f>
        <v>0</v>
      </c>
      <c r="AO26" s="74">
        <f xml:space="preserve"> IF(K3-D26&gt;17,C26+2,C26+1)</f>
        <v>7</v>
      </c>
      <c r="AP26" s="74">
        <f t="shared" si="38"/>
        <v>2</v>
      </c>
      <c r="AQ26" s="178">
        <f t="shared" si="39"/>
        <v>0</v>
      </c>
      <c r="AR26" s="178">
        <f t="shared" si="40"/>
        <v>2</v>
      </c>
      <c r="AS26" s="74">
        <f t="shared" si="41"/>
        <v>2</v>
      </c>
      <c r="AT26" s="180">
        <f t="shared" si="42"/>
        <v>2</v>
      </c>
      <c r="AU26" s="74">
        <f xml:space="preserve"> IF( L3-D26&lt;0,-1,0)</f>
        <v>0</v>
      </c>
      <c r="AV26" s="74">
        <f xml:space="preserve"> IF(L3-D26&gt;17,C26+2,C26+1)</f>
        <v>6</v>
      </c>
      <c r="AW26" s="74">
        <f t="shared" si="43"/>
        <v>1</v>
      </c>
      <c r="AX26" s="74">
        <f t="shared" si="44"/>
        <v>1</v>
      </c>
      <c r="AY26" s="180">
        <f t="shared" si="45"/>
        <v>1</v>
      </c>
      <c r="AZ26" s="74">
        <f xml:space="preserve"> IF( M3-D26&lt;0,-1,0)</f>
        <v>0</v>
      </c>
      <c r="BA26" s="74">
        <f xml:space="preserve"> IF(M3-D26&gt;17,C26+2,C26+1)</f>
        <v>6</v>
      </c>
      <c r="BB26" s="74">
        <f t="shared" si="46"/>
        <v>-1</v>
      </c>
      <c r="BC26" s="74">
        <f t="shared" si="47"/>
        <v>0</v>
      </c>
      <c r="BD26" s="180">
        <f t="shared" si="48"/>
        <v>0</v>
      </c>
      <c r="BE26" s="74">
        <f xml:space="preserve"> IF( N3-D26&lt;0,-1,0)</f>
        <v>0</v>
      </c>
      <c r="BF26" s="74">
        <f xml:space="preserve"> IF(N3-D26&gt;17,C26+2,C26+1)</f>
        <v>7</v>
      </c>
      <c r="BG26" s="74">
        <f t="shared" si="49"/>
        <v>1</v>
      </c>
      <c r="BH26" s="74">
        <f t="shared" si="50"/>
        <v>1</v>
      </c>
      <c r="BI26" s="47">
        <f t="shared" si="51"/>
        <v>1</v>
      </c>
    </row>
    <row r="27" spans="2:61" x14ac:dyDescent="0.25">
      <c r="B27" s="29">
        <v>18</v>
      </c>
      <c r="C27" s="29">
        <f>'DAY 2 INPUT'!C24</f>
        <v>4</v>
      </c>
      <c r="D27" s="29">
        <f>'DAY 2 INPUT'!D24</f>
        <v>9</v>
      </c>
      <c r="E27" s="2"/>
      <c r="F27" s="114">
        <f>'DAY 2 INPUT'!F24</f>
        <v>9</v>
      </c>
      <c r="G27" s="114">
        <f>'DAY 2 INPUT'!G24</f>
        <v>7</v>
      </c>
      <c r="H27" s="114">
        <f>'DAY 2 INPUT'!H24</f>
        <v>6</v>
      </c>
      <c r="I27" s="114">
        <f>'DAY 2 INPUT'!I24</f>
        <v>10</v>
      </c>
      <c r="J27" s="2"/>
      <c r="K27" s="31">
        <f t="shared" si="26"/>
        <v>6</v>
      </c>
      <c r="L27" s="31">
        <f t="shared" si="27"/>
        <v>6</v>
      </c>
      <c r="M27" s="31">
        <f t="shared" si="28"/>
        <v>6</v>
      </c>
      <c r="N27" s="31">
        <f t="shared" si="29"/>
        <v>6</v>
      </c>
      <c r="O27" s="9"/>
      <c r="P27" s="33">
        <f>IF(K3=D27,1,0)</f>
        <v>0</v>
      </c>
      <c r="Q27" s="33">
        <f>IF(K3&gt;D27,1,0)</f>
        <v>1</v>
      </c>
      <c r="R27" s="33">
        <f>IF(K3&gt;D27+17,1,0)</f>
        <v>1</v>
      </c>
      <c r="S27" s="143">
        <f>IF(K3&gt;D27+35,1,0)</f>
        <v>0</v>
      </c>
      <c r="T27" s="33">
        <f t="shared" si="30"/>
        <v>6</v>
      </c>
      <c r="U27" s="181">
        <f t="shared" si="31"/>
        <v>7</v>
      </c>
      <c r="V27" s="33">
        <f>IF(L3=D27,1,0)</f>
        <v>0</v>
      </c>
      <c r="W27" s="33">
        <f>IF(L3&gt;D27,1,0)</f>
        <v>1</v>
      </c>
      <c r="X27" s="33">
        <f>IF(L3&gt;D27+17,1,0)</f>
        <v>0</v>
      </c>
      <c r="Y27" s="33">
        <f t="shared" si="32"/>
        <v>5</v>
      </c>
      <c r="Z27" s="181">
        <f t="shared" si="33"/>
        <v>6</v>
      </c>
      <c r="AA27" s="33">
        <f>IF(M3=D27,1,0)</f>
        <v>0</v>
      </c>
      <c r="AB27" s="33">
        <f>IF(M3&gt;D27,1,0)</f>
        <v>1</v>
      </c>
      <c r="AC27" s="33">
        <f>IF(M3&gt;D27+17,1,0)</f>
        <v>0</v>
      </c>
      <c r="AD27" s="33">
        <f t="shared" si="34"/>
        <v>5</v>
      </c>
      <c r="AE27" s="181">
        <f t="shared" si="35"/>
        <v>5</v>
      </c>
      <c r="AF27" s="33">
        <f>IF(N3=D27,1,0)</f>
        <v>0</v>
      </c>
      <c r="AG27" s="33">
        <f>IF(N3&gt;D27,1,0)</f>
        <v>1</v>
      </c>
      <c r="AH27" s="33">
        <f>IF(N3&gt;D27+17,1,0)</f>
        <v>1</v>
      </c>
      <c r="AI27" s="143">
        <f>IF(N3&gt;D27+35,1,0)</f>
        <v>0</v>
      </c>
      <c r="AJ27" s="33">
        <f t="shared" si="36"/>
        <v>6</v>
      </c>
      <c r="AK27" s="181">
        <f t="shared" si="37"/>
        <v>8</v>
      </c>
      <c r="AL27" s="2"/>
      <c r="AM27" s="2"/>
      <c r="AN27" s="31">
        <f xml:space="preserve"> IF( K3-D27&lt;0,-1,0)</f>
        <v>0</v>
      </c>
      <c r="AO27" s="31">
        <f xml:space="preserve"> IF(K3-D27&gt;17,C27+2,C27+1)</f>
        <v>6</v>
      </c>
      <c r="AP27" s="31">
        <f t="shared" si="38"/>
        <v>-1</v>
      </c>
      <c r="AQ27" s="143">
        <f t="shared" si="39"/>
        <v>0</v>
      </c>
      <c r="AR27" s="143">
        <f t="shared" si="40"/>
        <v>0</v>
      </c>
      <c r="AS27" s="31">
        <f t="shared" si="41"/>
        <v>0</v>
      </c>
      <c r="AT27" s="47">
        <f t="shared" si="42"/>
        <v>0</v>
      </c>
      <c r="AU27" s="31">
        <f xml:space="preserve"> IF( L3-I27&lt;0,-1,0)</f>
        <v>0</v>
      </c>
      <c r="AV27" s="31">
        <f xml:space="preserve"> IF(L3-D27&gt;17,C27+2,C27+1)</f>
        <v>5</v>
      </c>
      <c r="AW27" s="31">
        <f t="shared" si="43"/>
        <v>0</v>
      </c>
      <c r="AX27" s="6">
        <f t="shared" si="44"/>
        <v>0</v>
      </c>
      <c r="AY27" s="47">
        <f t="shared" si="45"/>
        <v>0</v>
      </c>
      <c r="AZ27" s="31">
        <f xml:space="preserve"> IF( M3-D27&lt;0,-1,0)</f>
        <v>0</v>
      </c>
      <c r="BA27" s="31">
        <f xml:space="preserve"> IF(M3-D27&gt;17,C27+2,C27+1)</f>
        <v>5</v>
      </c>
      <c r="BB27" s="31">
        <f t="shared" si="46"/>
        <v>1</v>
      </c>
      <c r="BC27" s="31">
        <f t="shared" si="47"/>
        <v>1</v>
      </c>
      <c r="BD27" s="47">
        <f t="shared" si="48"/>
        <v>1</v>
      </c>
      <c r="BE27" s="31">
        <f xml:space="preserve"> IF( N3-D27&lt;0,-1,0)</f>
        <v>0</v>
      </c>
      <c r="BF27" s="31">
        <f xml:space="preserve"> IF(N3-D27&gt;17,C27+2,C27+1)</f>
        <v>6</v>
      </c>
      <c r="BG27" s="31">
        <f t="shared" si="49"/>
        <v>-2</v>
      </c>
      <c r="BH27" s="31">
        <f t="shared" si="50"/>
        <v>0</v>
      </c>
      <c r="BI27" s="47">
        <f t="shared" si="51"/>
        <v>0</v>
      </c>
    </row>
    <row r="28" spans="2:61" x14ac:dyDescent="0.25">
      <c r="B28" s="4" t="s">
        <v>2</v>
      </c>
      <c r="C28" s="4">
        <f>SUM(C19:C27)</f>
        <v>36</v>
      </c>
      <c r="D28" s="4"/>
      <c r="E28" s="2"/>
      <c r="F28" s="6">
        <f>SUM(F19:F27)</f>
        <v>75</v>
      </c>
      <c r="G28" s="6">
        <f>SUM(G19:G27)</f>
        <v>58</v>
      </c>
      <c r="H28" s="6">
        <f>SUM(H19:H27)</f>
        <v>64</v>
      </c>
      <c r="I28" s="6">
        <f>SUM(I19:I27)</f>
        <v>64</v>
      </c>
      <c r="J28" s="2"/>
      <c r="K28" s="6">
        <f>SUM(K19:K27)</f>
        <v>54</v>
      </c>
      <c r="L28" s="6">
        <f>SUM(L19:L27)</f>
        <v>53</v>
      </c>
      <c r="M28" s="6">
        <f>SUM(M19:M27)</f>
        <v>53</v>
      </c>
      <c r="N28" s="6">
        <f>SUM(N19:N27)</f>
        <v>51</v>
      </c>
      <c r="O28" s="9"/>
      <c r="P28" s="3" t="s">
        <v>8</v>
      </c>
      <c r="Q28" s="3"/>
      <c r="R28" s="3"/>
      <c r="S28" s="3"/>
      <c r="T28" s="3" t="s">
        <v>8</v>
      </c>
      <c r="U28" s="15">
        <f>SUM(U19:U27)</f>
        <v>56</v>
      </c>
      <c r="V28" s="3" t="s">
        <v>8</v>
      </c>
      <c r="W28" s="3"/>
      <c r="X28" s="3"/>
      <c r="Y28" s="3" t="s">
        <v>8</v>
      </c>
      <c r="Z28" s="15">
        <f>SUM(Z19:Z27)</f>
        <v>49</v>
      </c>
      <c r="AA28" s="3" t="s">
        <v>8</v>
      </c>
      <c r="AB28" s="3"/>
      <c r="AC28" s="3"/>
      <c r="AD28" s="3" t="s">
        <v>8</v>
      </c>
      <c r="AE28" s="15">
        <f>SUM(AE19:AE27)</f>
        <v>54</v>
      </c>
      <c r="AF28" s="3" t="s">
        <v>8</v>
      </c>
      <c r="AG28" s="3"/>
      <c r="AH28" s="3"/>
      <c r="AI28" s="3"/>
      <c r="AJ28" s="3" t="s">
        <v>8</v>
      </c>
      <c r="AK28" s="15">
        <f>SUM(AK19:AK27)</f>
        <v>48</v>
      </c>
      <c r="AL28" s="2"/>
      <c r="AM28" s="2"/>
      <c r="AN28" s="1"/>
      <c r="AO28" s="6" t="s">
        <v>8</v>
      </c>
      <c r="AP28" s="1" t="s">
        <v>8</v>
      </c>
      <c r="AQ28" s="1"/>
      <c r="AR28" s="1"/>
      <c r="AS28" s="6">
        <f>SUM(AS19:AS27)</f>
        <v>5</v>
      </c>
      <c r="AT28" s="49">
        <f>SUM(AT19:AT27)</f>
        <v>5</v>
      </c>
      <c r="AU28" s="1"/>
      <c r="AV28" s="6" t="s">
        <v>8</v>
      </c>
      <c r="AW28" s="1" t="s">
        <v>8</v>
      </c>
      <c r="AX28" s="6">
        <f>SUM(AX19:AX27)</f>
        <v>7</v>
      </c>
      <c r="AY28" s="49">
        <f>SUM(AY19:AY27)</f>
        <v>7</v>
      </c>
      <c r="AZ28" s="6"/>
      <c r="BA28" s="6" t="s">
        <v>8</v>
      </c>
      <c r="BB28" s="6" t="s">
        <v>8</v>
      </c>
      <c r="BC28" s="6">
        <f>SUM(BC19:BC27)</f>
        <v>3</v>
      </c>
      <c r="BD28" s="49">
        <f>SUM(BD19:BD27)</f>
        <v>3</v>
      </c>
      <c r="BE28" s="1"/>
      <c r="BF28" s="6" t="s">
        <v>8</v>
      </c>
      <c r="BG28" s="1" t="s">
        <v>8</v>
      </c>
      <c r="BH28" s="6">
        <f>SUM(BH19:BH27)</f>
        <v>11</v>
      </c>
      <c r="BI28" s="49">
        <f>SUM(BI19:BI27)</f>
        <v>11</v>
      </c>
    </row>
    <row r="29" spans="2:61" x14ac:dyDescent="0.25">
      <c r="B29" s="29" t="s">
        <v>1</v>
      </c>
      <c r="C29" s="29">
        <f>C18</f>
        <v>35</v>
      </c>
      <c r="D29" s="29"/>
      <c r="E29" s="2"/>
      <c r="F29" s="31">
        <f>F18</f>
        <v>64</v>
      </c>
      <c r="G29" s="31">
        <f>G18</f>
        <v>50</v>
      </c>
      <c r="H29" s="31">
        <f>H18</f>
        <v>53</v>
      </c>
      <c r="I29" s="31">
        <f>I18</f>
        <v>59</v>
      </c>
      <c r="J29" s="2"/>
      <c r="K29" s="31">
        <f>K18</f>
        <v>52</v>
      </c>
      <c r="L29" s="31">
        <f>L18</f>
        <v>46</v>
      </c>
      <c r="M29" s="31">
        <f>M18</f>
        <v>49</v>
      </c>
      <c r="N29" s="31">
        <f>N18</f>
        <v>51</v>
      </c>
      <c r="O29" s="9"/>
      <c r="P29" s="33" t="s">
        <v>8</v>
      </c>
      <c r="Q29" s="33"/>
      <c r="R29" s="33"/>
      <c r="S29" s="33"/>
      <c r="T29" s="33" t="s">
        <v>8</v>
      </c>
      <c r="U29" s="181">
        <f>U18</f>
        <v>45</v>
      </c>
      <c r="V29" s="33" t="s">
        <v>8</v>
      </c>
      <c r="W29" s="33"/>
      <c r="X29" s="33"/>
      <c r="Y29" s="33" t="s">
        <v>8</v>
      </c>
      <c r="Z29" s="181">
        <f>Z18</f>
        <v>41</v>
      </c>
      <c r="AA29" s="33" t="s">
        <v>8</v>
      </c>
      <c r="AB29" s="33"/>
      <c r="AC29" s="33"/>
      <c r="AD29" s="33" t="s">
        <v>8</v>
      </c>
      <c r="AE29" s="181">
        <f>AE18</f>
        <v>43</v>
      </c>
      <c r="AF29" s="33" t="s">
        <v>8</v>
      </c>
      <c r="AG29" s="33"/>
      <c r="AH29" s="33"/>
      <c r="AI29" s="33"/>
      <c r="AJ29" s="33" t="s">
        <v>8</v>
      </c>
      <c r="AK29" s="181">
        <f>AK18</f>
        <v>44</v>
      </c>
      <c r="AL29" s="2"/>
      <c r="AM29" s="2"/>
      <c r="AN29" s="33"/>
      <c r="AO29" s="32"/>
      <c r="AP29" s="32"/>
      <c r="AQ29" s="32"/>
      <c r="AR29" s="32"/>
      <c r="AS29" s="31">
        <f>AS18</f>
        <v>9</v>
      </c>
      <c r="AT29" s="50">
        <f>AT18</f>
        <v>9</v>
      </c>
      <c r="AU29" s="33"/>
      <c r="AV29" s="32"/>
      <c r="AW29" s="32"/>
      <c r="AX29" s="31">
        <f>AX18</f>
        <v>15</v>
      </c>
      <c r="AY29" s="50">
        <f>AY18</f>
        <v>15</v>
      </c>
      <c r="AZ29" s="31"/>
      <c r="BA29" s="31"/>
      <c r="BB29" s="31"/>
      <c r="BC29" s="31">
        <f>BC18</f>
        <v>10</v>
      </c>
      <c r="BD29" s="50">
        <f>BD18</f>
        <v>10</v>
      </c>
      <c r="BE29" s="33"/>
      <c r="BF29" s="32"/>
      <c r="BG29" s="32"/>
      <c r="BH29" s="31">
        <f>BH18</f>
        <v>9</v>
      </c>
      <c r="BI29" s="50">
        <f>BI18</f>
        <v>9</v>
      </c>
    </row>
    <row r="30" spans="2:61" x14ac:dyDescent="0.25">
      <c r="B30" s="4" t="s">
        <v>3</v>
      </c>
      <c r="C30" s="4">
        <f>SUM(C28+C29)</f>
        <v>71</v>
      </c>
      <c r="D30" s="4"/>
      <c r="E30" s="13"/>
      <c r="F30" s="6">
        <f>SUM(F28+F29)</f>
        <v>139</v>
      </c>
      <c r="G30" s="6">
        <f>SUM(G28+G29)</f>
        <v>108</v>
      </c>
      <c r="H30" s="6">
        <f>SUM(H28+H29)</f>
        <v>117</v>
      </c>
      <c r="I30" s="6">
        <f>SUM(I28+I29)</f>
        <v>123</v>
      </c>
      <c r="J30" s="13"/>
      <c r="K30" s="6">
        <f>SUM(K28+K29)</f>
        <v>106</v>
      </c>
      <c r="L30" s="6">
        <f>SUM(L28+L29)</f>
        <v>99</v>
      </c>
      <c r="M30" s="6">
        <f>SUM(M28+M29)</f>
        <v>102</v>
      </c>
      <c r="N30" s="6">
        <f>SUM(N28+N29)</f>
        <v>102</v>
      </c>
      <c r="O30" s="21"/>
      <c r="P30" s="3" t="s">
        <v>8</v>
      </c>
      <c r="Q30" s="3"/>
      <c r="R30" s="3"/>
      <c r="S30" s="3"/>
      <c r="T30" s="3" t="s">
        <v>8</v>
      </c>
      <c r="U30" s="15">
        <f>U28+U29</f>
        <v>101</v>
      </c>
      <c r="V30" s="3" t="s">
        <v>8</v>
      </c>
      <c r="W30" s="3"/>
      <c r="X30" s="3"/>
      <c r="Y30" s="3" t="s">
        <v>8</v>
      </c>
      <c r="Z30" s="15">
        <f>Z28+Z29</f>
        <v>90</v>
      </c>
      <c r="AA30" s="3" t="s">
        <v>8</v>
      </c>
      <c r="AB30" s="3"/>
      <c r="AC30" s="3"/>
      <c r="AD30" s="3" t="s">
        <v>8</v>
      </c>
      <c r="AE30" s="15">
        <f>AE28+AE29</f>
        <v>97</v>
      </c>
      <c r="AF30" s="3" t="s">
        <v>8</v>
      </c>
      <c r="AG30" s="3"/>
      <c r="AH30" s="3"/>
      <c r="AI30" s="3"/>
      <c r="AJ30" s="3" t="s">
        <v>8</v>
      </c>
      <c r="AK30" s="15">
        <f>AK28+AK29</f>
        <v>92</v>
      </c>
      <c r="AL30" s="2"/>
      <c r="AM30" s="2"/>
      <c r="AN30" s="3"/>
      <c r="AO30" s="1"/>
      <c r="AP30" s="1"/>
      <c r="AQ30" s="1"/>
      <c r="AR30" s="1"/>
      <c r="AS30" s="6">
        <f>SUM(AS28+AS29)</f>
        <v>14</v>
      </c>
      <c r="AT30" s="49">
        <f>SUM(AT28+AT29)</f>
        <v>14</v>
      </c>
      <c r="AU30" s="3"/>
      <c r="AV30" s="1"/>
      <c r="AW30" s="1"/>
      <c r="AX30" s="6">
        <f>SUM(AX28+AX29)</f>
        <v>22</v>
      </c>
      <c r="AY30" s="49">
        <f>SUM(AY28+AY29)</f>
        <v>22</v>
      </c>
      <c r="AZ30" s="6"/>
      <c r="BA30" s="6"/>
      <c r="BB30" s="6"/>
      <c r="BC30" s="6">
        <f>SUM(BC28+BC29)</f>
        <v>13</v>
      </c>
      <c r="BD30" s="49">
        <f>SUM(BD28+BD29)</f>
        <v>13</v>
      </c>
      <c r="BE30" s="3"/>
      <c r="BF30" s="1"/>
      <c r="BG30" s="1"/>
      <c r="BH30" s="6">
        <f>SUM(BH28+BH29)</f>
        <v>20</v>
      </c>
      <c r="BI30" s="49">
        <f>SUM(BI28+BI29)</f>
        <v>20</v>
      </c>
    </row>
    <row r="31" spans="2:61" x14ac:dyDescent="0.25">
      <c r="J31" s="26"/>
      <c r="K31" s="26"/>
      <c r="L31" s="26"/>
      <c r="M31" s="26"/>
      <c r="N31" s="26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2"/>
      <c r="AM31" s="2"/>
      <c r="BI31" s="46" t="s">
        <v>8</v>
      </c>
    </row>
    <row r="32" spans="2:61" x14ac:dyDescent="0.25">
      <c r="B32" t="s">
        <v>8</v>
      </c>
      <c r="AN32" s="43" t="s">
        <v>8</v>
      </c>
      <c r="AO32" s="43"/>
      <c r="AP32" s="43"/>
      <c r="AQ32" s="43"/>
      <c r="AR32" s="43"/>
      <c r="AS32" s="43"/>
      <c r="AT32" s="45"/>
    </row>
    <row r="33" spans="2:61" x14ac:dyDescent="0.25">
      <c r="C33" s="26"/>
      <c r="E33" s="43"/>
      <c r="F33" s="43"/>
      <c r="G33" s="43"/>
      <c r="H33" s="45"/>
      <c r="I33" s="43"/>
      <c r="J33" s="43"/>
      <c r="K33" s="34" t="str">
        <f>'DAY 1 INPUT'!J4</f>
        <v>Derm</v>
      </c>
      <c r="L33" s="34" t="str">
        <f>'DAY 1 INPUT'!K4</f>
        <v>Tom</v>
      </c>
      <c r="M33" s="94" t="str">
        <f>'DAY 1 INPUT'!L4</f>
        <v>Neil</v>
      </c>
      <c r="N33" s="94" t="str">
        <f>'DAY 1 INPUT'!M4</f>
        <v>Stew</v>
      </c>
      <c r="O33" s="7"/>
      <c r="P33" s="43" t="s">
        <v>13</v>
      </c>
      <c r="AO33" s="80"/>
      <c r="AP33" s="26" t="s">
        <v>11</v>
      </c>
      <c r="AQ33" s="26"/>
      <c r="AR33" s="26"/>
      <c r="AS33" s="26"/>
      <c r="AT33" s="26"/>
      <c r="AU33" s="26"/>
      <c r="AV33" s="26"/>
      <c r="AW33" s="26"/>
      <c r="AX33" s="26"/>
      <c r="AZ33" s="34" t="str">
        <f>K33</f>
        <v>Derm</v>
      </c>
      <c r="BA33" s="34" t="str">
        <f>L33</f>
        <v>Tom</v>
      </c>
      <c r="BB33" s="94" t="str">
        <f>M33</f>
        <v>Neil</v>
      </c>
      <c r="BC33" s="94" t="str">
        <f>N33</f>
        <v>Stew</v>
      </c>
    </row>
    <row r="34" spans="2:61" x14ac:dyDescent="0.25">
      <c r="C34" s="26"/>
      <c r="E34" s="43"/>
      <c r="F34" s="43"/>
      <c r="G34" s="43"/>
      <c r="H34" s="45"/>
      <c r="I34" s="43"/>
      <c r="J34" s="43"/>
      <c r="K34" s="136">
        <f>'DAY 1 INPUT'!J5</f>
        <v>18</v>
      </c>
      <c r="L34" s="136">
        <f>'DAY 1 INPUT'!K5</f>
        <v>34</v>
      </c>
      <c r="M34" s="136">
        <f>'DAY 1 INPUT'!L5</f>
        <v>18</v>
      </c>
      <c r="N34" s="136">
        <f>'DAY 1 INPUT'!M5</f>
        <v>19</v>
      </c>
      <c r="O34" s="7"/>
      <c r="P34" s="43" t="s">
        <v>14</v>
      </c>
      <c r="AN34" s="80" t="s">
        <v>8</v>
      </c>
      <c r="AO34" s="80"/>
      <c r="AP34" s="26" t="s">
        <v>12</v>
      </c>
      <c r="AQ34" s="26"/>
      <c r="AR34" s="26"/>
      <c r="AS34" s="26"/>
      <c r="AT34" s="26"/>
      <c r="AU34" s="26"/>
      <c r="AV34" s="26"/>
      <c r="AW34" s="26"/>
      <c r="AX34" s="26"/>
      <c r="AY34" s="43"/>
      <c r="AZ34" s="137">
        <f>(K61-C38)</f>
        <v>28</v>
      </c>
      <c r="BA34" s="137">
        <f>L61-C38</f>
        <v>38</v>
      </c>
      <c r="BB34" s="137">
        <f>(M61-C38)</f>
        <v>26</v>
      </c>
      <c r="BC34" s="137">
        <f>(N61-C38)</f>
        <v>27</v>
      </c>
      <c r="BE34" t="s">
        <v>8</v>
      </c>
      <c r="BF34" s="16"/>
    </row>
    <row r="35" spans="2:61" x14ac:dyDescent="0.25">
      <c r="B35" t="s">
        <v>8</v>
      </c>
      <c r="L35" s="11" t="s">
        <v>8</v>
      </c>
      <c r="M35" s="11"/>
      <c r="AN35" t="s">
        <v>8</v>
      </c>
      <c r="AZ35">
        <f>AZ34-K34</f>
        <v>10</v>
      </c>
      <c r="BA35">
        <f>BA34-L34</f>
        <v>4</v>
      </c>
      <c r="BB35">
        <f>BB34-M34</f>
        <v>8</v>
      </c>
      <c r="BC35">
        <f>BC34-N34</f>
        <v>8</v>
      </c>
    </row>
    <row r="36" spans="2:61" x14ac:dyDescent="0.25">
      <c r="B36" t="s">
        <v>8</v>
      </c>
      <c r="AN36" s="24" t="s">
        <v>10</v>
      </c>
      <c r="AO36" s="26"/>
      <c r="AS36" s="80"/>
      <c r="AU36" s="80"/>
      <c r="AV36" s="80"/>
      <c r="AW36" s="80"/>
      <c r="AX36" s="80"/>
      <c r="AY36" s="80"/>
      <c r="AZ36" s="80"/>
      <c r="BA36" s="80"/>
      <c r="BB36" s="80"/>
      <c r="BC36" s="80"/>
      <c r="BE36" s="80"/>
      <c r="BF36" s="80"/>
      <c r="BG36" s="80"/>
      <c r="BH36" s="80"/>
    </row>
    <row r="37" spans="2:61" x14ac:dyDescent="0.25">
      <c r="B37" s="27" t="s">
        <v>4</v>
      </c>
      <c r="C37" s="28" t="s">
        <v>7</v>
      </c>
      <c r="D37" s="52"/>
      <c r="E37" s="10"/>
      <c r="F37" s="535" t="s">
        <v>6</v>
      </c>
      <c r="G37" s="536"/>
      <c r="H37" s="536"/>
      <c r="I37" s="536"/>
      <c r="J37" s="10"/>
      <c r="K37" s="17" t="s">
        <v>29</v>
      </c>
      <c r="L37" s="17"/>
      <c r="M37" s="17"/>
      <c r="N37" s="17"/>
      <c r="O37" s="18"/>
      <c r="P37" s="10"/>
      <c r="Q37" s="18"/>
      <c r="R37" s="18"/>
      <c r="S37" s="18"/>
      <c r="T37" s="10"/>
      <c r="U37" s="10"/>
      <c r="V37" s="10"/>
      <c r="W37" s="18" t="s">
        <v>25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2"/>
      <c r="AN37" s="514" t="s">
        <v>24</v>
      </c>
      <c r="AO37" s="514"/>
      <c r="AP37" s="514"/>
      <c r="AQ37" s="514"/>
      <c r="AR37" s="514"/>
      <c r="AS37" s="514"/>
      <c r="AT37" s="514"/>
      <c r="AU37" s="514"/>
      <c r="AV37" s="514"/>
      <c r="AW37" s="514"/>
      <c r="AX37" s="514"/>
    </row>
    <row r="38" spans="2:61" x14ac:dyDescent="0.25">
      <c r="B38" s="53">
        <f>'DAY 2 INPUT'!B4</f>
        <v>70</v>
      </c>
      <c r="C38" s="54">
        <f>'DAY 2 INPUT'!C4</f>
        <v>68</v>
      </c>
      <c r="D38" s="55" t="s">
        <v>8</v>
      </c>
      <c r="E38" s="2"/>
      <c r="F38" s="65" t="s">
        <v>9</v>
      </c>
      <c r="G38" s="13"/>
      <c r="H38" s="13"/>
      <c r="I38" s="13"/>
      <c r="J38" s="2"/>
      <c r="K38" s="9" t="s">
        <v>30</v>
      </c>
      <c r="L38" s="20"/>
      <c r="M38" s="20"/>
      <c r="N38" s="20"/>
      <c r="O38" s="9"/>
      <c r="Q38" s="19"/>
      <c r="R38" s="19"/>
      <c r="S38" s="19"/>
      <c r="U38" s="19" t="s">
        <v>26</v>
      </c>
      <c r="V38" s="2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57"/>
      <c r="AL38" t="s">
        <v>8</v>
      </c>
      <c r="AO38" t="s">
        <v>8</v>
      </c>
    </row>
    <row r="39" spans="2:61" x14ac:dyDescent="0.25">
      <c r="B39" s="8" t="s">
        <v>0</v>
      </c>
      <c r="C39" s="8" t="s">
        <v>4</v>
      </c>
      <c r="D39" s="61" t="s">
        <v>28</v>
      </c>
      <c r="E39" s="2"/>
      <c r="F39" s="34" t="str">
        <f>K33</f>
        <v>Derm</v>
      </c>
      <c r="G39" s="34" t="str">
        <f>L33</f>
        <v>Tom</v>
      </c>
      <c r="H39" s="94" t="str">
        <f>M33</f>
        <v>Neil</v>
      </c>
      <c r="I39" s="94" t="str">
        <f>N33</f>
        <v>Stew</v>
      </c>
      <c r="J39" s="2"/>
      <c r="K39" s="34" t="str">
        <f>K33</f>
        <v>Derm</v>
      </c>
      <c r="L39" s="34" t="str">
        <f>L33</f>
        <v>Tom</v>
      </c>
      <c r="M39" s="94" t="str">
        <f>M33</f>
        <v>Neil</v>
      </c>
      <c r="N39" s="94" t="str">
        <f>N33</f>
        <v>Stew</v>
      </c>
      <c r="O39" s="9"/>
      <c r="P39" s="58" t="str">
        <f>K33</f>
        <v>Derm</v>
      </c>
      <c r="Q39" s="59"/>
      <c r="R39" s="59"/>
      <c r="S39" s="59"/>
      <c r="T39" s="59" t="s">
        <v>8</v>
      </c>
      <c r="U39" s="60" t="s">
        <v>8</v>
      </c>
      <c r="V39" s="3" t="str">
        <f>L33</f>
        <v>Tom</v>
      </c>
      <c r="W39" s="59"/>
      <c r="X39" s="59"/>
      <c r="Y39" s="59"/>
      <c r="Z39" s="60"/>
      <c r="AA39" s="58" t="str">
        <f>M33</f>
        <v>Neil</v>
      </c>
      <c r="AB39" s="59"/>
      <c r="AC39" s="59"/>
      <c r="AD39" s="59"/>
      <c r="AE39" s="60"/>
      <c r="AF39" s="58" t="str">
        <f>N33</f>
        <v>Stew</v>
      </c>
      <c r="AG39" s="59"/>
      <c r="AH39" s="59" t="s">
        <v>8</v>
      </c>
      <c r="AI39" s="59"/>
      <c r="AJ39" s="59"/>
      <c r="AK39" s="60"/>
      <c r="AL39" t="s">
        <v>8</v>
      </c>
      <c r="AN39" s="41" t="str">
        <f>K33</f>
        <v>Derm</v>
      </c>
      <c r="AO39" s="36"/>
      <c r="AP39" s="36"/>
      <c r="AQ39" s="36"/>
      <c r="AR39" s="36"/>
      <c r="AS39" s="37"/>
      <c r="AU39" s="41" t="str">
        <f>L33</f>
        <v>Tom</v>
      </c>
      <c r="AV39" s="36"/>
      <c r="AW39" s="36"/>
      <c r="AX39" s="37"/>
      <c r="AY39" s="2"/>
      <c r="AZ39" s="97" t="str">
        <f>M33</f>
        <v>Neil</v>
      </c>
      <c r="BA39" s="95"/>
      <c r="BB39" s="95"/>
      <c r="BC39" s="96"/>
      <c r="BD39" s="51"/>
      <c r="BE39" s="97" t="str">
        <f>N33</f>
        <v>Stew</v>
      </c>
      <c r="BF39" s="95"/>
      <c r="BG39" s="95"/>
      <c r="BH39" s="96"/>
    </row>
    <row r="40" spans="2:61" x14ac:dyDescent="0.25">
      <c r="B40" s="29">
        <v>1</v>
      </c>
      <c r="C40" s="29">
        <f>'DAY 2 INPUT'!C6</f>
        <v>4</v>
      </c>
      <c r="D40" s="29">
        <f>'DAY 2 INPUT'!D6</f>
        <v>14</v>
      </c>
      <c r="E40" s="2"/>
      <c r="F40" s="114">
        <f>'DAY 2 INPUT'!J6</f>
        <v>7</v>
      </c>
      <c r="G40" s="114">
        <f>'DAY 2 INPUT'!K6</f>
        <v>7</v>
      </c>
      <c r="H40" s="114">
        <f>'DAY 2 INPUT'!L6</f>
        <v>7</v>
      </c>
      <c r="I40" s="114">
        <f>'DAY 2 INPUT'!M6</f>
        <v>6</v>
      </c>
      <c r="J40" s="2"/>
      <c r="K40" s="31">
        <f t="shared" ref="K40:K48" si="52">IF(F40-C40 &gt;2,C40+2,F40)</f>
        <v>6</v>
      </c>
      <c r="L40" s="31">
        <f t="shared" ref="L40:L48" si="53">IF(G40-C40 &gt;2,C40+2,G40)</f>
        <v>6</v>
      </c>
      <c r="M40" s="31">
        <f t="shared" ref="M40:M48" si="54">IF(H40-C40 &gt;2,C40+2,H40)</f>
        <v>6</v>
      </c>
      <c r="N40" s="31">
        <f t="shared" ref="N40:N48" si="55">IF(I40-C40 &gt;2,C40+2,I40)</f>
        <v>6</v>
      </c>
      <c r="O40" s="9"/>
      <c r="P40" s="33">
        <f>IF(K34=D40,1,0)</f>
        <v>0</v>
      </c>
      <c r="Q40" s="33">
        <f>IF(K34&gt;D40,1,0)</f>
        <v>1</v>
      </c>
      <c r="R40" s="33">
        <f>IF(K34&gt;D40+17,1,0)</f>
        <v>0</v>
      </c>
      <c r="S40" s="33"/>
      <c r="T40" s="33">
        <f t="shared" ref="T40:T48" si="56">SUM(P40:R40)+C40</f>
        <v>5</v>
      </c>
      <c r="U40" s="181">
        <f t="shared" ref="U40:U48" si="57">(F40-T40)+C40</f>
        <v>6</v>
      </c>
      <c r="V40" s="33">
        <f>IF(L34=D40,1,0)</f>
        <v>0</v>
      </c>
      <c r="W40" s="33">
        <f>IF(L34&gt;D40,1,0)</f>
        <v>1</v>
      </c>
      <c r="X40" s="33">
        <f>IF(L34&gt;D40+17,1,0)</f>
        <v>1</v>
      </c>
      <c r="Y40" s="33">
        <f t="shared" ref="Y40:Y48" si="58">SUM(V40:X40)+C40</f>
        <v>6</v>
      </c>
      <c r="Z40" s="181">
        <f t="shared" ref="Z40:Z48" si="59">(G40-Y40)+C40</f>
        <v>5</v>
      </c>
      <c r="AA40" s="33">
        <f>IF(M34=D40,1,0)</f>
        <v>0</v>
      </c>
      <c r="AB40" s="33">
        <f>IF(M34&gt;D40,1,0)</f>
        <v>1</v>
      </c>
      <c r="AC40" s="33">
        <f>IF(M34&gt;D40+17,1,0)</f>
        <v>0</v>
      </c>
      <c r="AD40" s="33">
        <f t="shared" ref="AD40:AD48" si="60">SUM(AA40:AC40)+C40</f>
        <v>5</v>
      </c>
      <c r="AE40" s="181">
        <f t="shared" ref="AE40:AE48" si="61">(H40-AD40)+C40</f>
        <v>6</v>
      </c>
      <c r="AF40" s="33">
        <f>IF(N34=D40,1,0)</f>
        <v>0</v>
      </c>
      <c r="AG40" s="33">
        <f>IF(N34&gt;D40,1,0)</f>
        <v>1</v>
      </c>
      <c r="AH40" s="33">
        <f>IF(N34&gt;D40+17,1,0)</f>
        <v>0</v>
      </c>
      <c r="AI40" s="33"/>
      <c r="AJ40" s="3">
        <f t="shared" ref="AJ40:AJ48" si="62">SUM(AF40:AH40)+C40</f>
        <v>5</v>
      </c>
      <c r="AK40" s="15">
        <f t="shared" ref="AK40:AK48" si="63">(I40-AJ40)+C40</f>
        <v>5</v>
      </c>
      <c r="AL40" s="2"/>
      <c r="AM40" s="2"/>
      <c r="AN40" s="31">
        <f xml:space="preserve"> IF( K34-D40&lt;0,-1,0)</f>
        <v>0</v>
      </c>
      <c r="AO40" s="31">
        <f xml:space="preserve"> IF(K34-D40&gt;17,C40+2,C40+1)</f>
        <v>5</v>
      </c>
      <c r="AP40" s="31">
        <f t="shared" ref="AP40:AP48" si="64">(AO40+2)-F40</f>
        <v>0</v>
      </c>
      <c r="AQ40" s="31"/>
      <c r="AR40" s="31"/>
      <c r="AS40" s="31">
        <f t="shared" ref="AS40:AS48" si="65">IF(AP40&lt;0,0,AP40+AN40)</f>
        <v>0</v>
      </c>
      <c r="AT40" s="47">
        <f t="shared" ref="AT40:AT48" si="66">IF(AS40&lt;0,0,AS40)</f>
        <v>0</v>
      </c>
      <c r="AU40" s="31">
        <f xml:space="preserve"> IF( L34-D40&lt;0,-1,0)</f>
        <v>0</v>
      </c>
      <c r="AV40" s="31">
        <f xml:space="preserve"> IF(L34-D40&gt;17,C40+2,C40+1)</f>
        <v>6</v>
      </c>
      <c r="AW40" s="31">
        <f t="shared" ref="AW40:AW48" si="67">(AV40+2)-G40</f>
        <v>1</v>
      </c>
      <c r="AX40" s="31">
        <f t="shared" ref="AX40:AX48" si="68" xml:space="preserve"> IF(AW40&lt;0, 0, AW40+AU40)</f>
        <v>1</v>
      </c>
      <c r="AY40" s="47">
        <f t="shared" ref="AY40:AY48" si="69">IF(AX40&lt;0,0,AX40)</f>
        <v>1</v>
      </c>
      <c r="AZ40" s="31">
        <f xml:space="preserve"> IF( M34-D40&lt;0,-1,0)</f>
        <v>0</v>
      </c>
      <c r="BA40" s="31">
        <f xml:space="preserve"> IF(M34-D40&gt;17,C40+2,C40+1)</f>
        <v>5</v>
      </c>
      <c r="BB40" s="31">
        <f t="shared" ref="BB40:BB48" si="70">(BA40+2)-H40</f>
        <v>0</v>
      </c>
      <c r="BC40" s="31">
        <f t="shared" ref="BC40:BC48" si="71">IF(BB40&lt;0,0,BB40+AZ40)</f>
        <v>0</v>
      </c>
      <c r="BD40" s="47">
        <f t="shared" ref="BD40:BD48" si="72">IF(BC40&lt;0,0,BC40)</f>
        <v>0</v>
      </c>
      <c r="BE40" s="31">
        <f xml:space="preserve"> IF( N34-D40&lt;0,-1,0)</f>
        <v>0</v>
      </c>
      <c r="BF40" s="31">
        <f xml:space="preserve"> IF(N34-D40&gt;17,C40+2,C40+1)</f>
        <v>5</v>
      </c>
      <c r="BG40" s="31">
        <f t="shared" ref="BG40:BG48" si="73">(BF40+2)-I40</f>
        <v>1</v>
      </c>
      <c r="BH40" s="31">
        <f t="shared" ref="BH40:BH48" si="74" xml:space="preserve"> IF(BG40&lt;0, 0, BG40+BE40)</f>
        <v>1</v>
      </c>
      <c r="BI40" s="47">
        <f t="shared" ref="BI40:BI48" si="75">IF(BH40&lt;0,0,BH40)</f>
        <v>1</v>
      </c>
    </row>
    <row r="41" spans="2:61" x14ac:dyDescent="0.25">
      <c r="B41" s="138">
        <v>2</v>
      </c>
      <c r="C41" s="138">
        <f>'DAY 2 INPUT'!C7</f>
        <v>4</v>
      </c>
      <c r="D41" s="138">
        <f>'DAY 2 INPUT'!D7</f>
        <v>8</v>
      </c>
      <c r="E41" s="76"/>
      <c r="F41" s="140">
        <f>'DAY 2 INPUT'!J7</f>
        <v>6</v>
      </c>
      <c r="G41" s="140">
        <f>'DAY 2 INPUT'!K7</f>
        <v>5</v>
      </c>
      <c r="H41" s="140">
        <f>'DAY 2 INPUT'!L7</f>
        <v>7</v>
      </c>
      <c r="I41" s="140">
        <f>'DAY 2 INPUT'!M7</f>
        <v>4</v>
      </c>
      <c r="J41" s="2"/>
      <c r="K41" s="6">
        <f t="shared" si="52"/>
        <v>6</v>
      </c>
      <c r="L41" s="6">
        <f t="shared" si="53"/>
        <v>5</v>
      </c>
      <c r="M41" s="6">
        <f t="shared" si="54"/>
        <v>6</v>
      </c>
      <c r="N41" s="6">
        <f t="shared" si="55"/>
        <v>4</v>
      </c>
      <c r="O41" s="9"/>
      <c r="P41" s="3">
        <f>IF(K34=D41,1,0)</f>
        <v>0</v>
      </c>
      <c r="Q41" s="3">
        <f>IF(K34&gt;D41,1,0)</f>
        <v>1</v>
      </c>
      <c r="R41" s="3">
        <f>IF(K34&gt;D41+17,1,0)</f>
        <v>0</v>
      </c>
      <c r="S41" s="3"/>
      <c r="T41" s="3">
        <f t="shared" si="56"/>
        <v>5</v>
      </c>
      <c r="U41" s="15">
        <f t="shared" si="57"/>
        <v>5</v>
      </c>
      <c r="V41" s="3">
        <f>IF(L34=D41,1,0)</f>
        <v>0</v>
      </c>
      <c r="W41" s="3">
        <f>IF(L34&gt;D41,1,0)</f>
        <v>1</v>
      </c>
      <c r="X41" s="3">
        <f>IF(L34&gt;D41+17,1,0)</f>
        <v>1</v>
      </c>
      <c r="Y41" s="3">
        <f t="shared" si="58"/>
        <v>6</v>
      </c>
      <c r="Z41" s="15">
        <f t="shared" si="59"/>
        <v>3</v>
      </c>
      <c r="AA41" s="3">
        <f>IF(M34=D41,1,0)</f>
        <v>0</v>
      </c>
      <c r="AB41" s="3">
        <f>IF(M34&gt;D41,1,0)</f>
        <v>1</v>
      </c>
      <c r="AC41" s="3">
        <f>IF(M34&gt;D41+17,1,0)</f>
        <v>0</v>
      </c>
      <c r="AD41" s="3">
        <f t="shared" si="60"/>
        <v>5</v>
      </c>
      <c r="AE41" s="15">
        <f t="shared" si="61"/>
        <v>6</v>
      </c>
      <c r="AF41" s="3">
        <f>IF(N34=D41,1,0)</f>
        <v>0</v>
      </c>
      <c r="AG41" s="3">
        <f>IF(N34&gt;D41,1,0)</f>
        <v>1</v>
      </c>
      <c r="AH41" s="3">
        <f>IF(N34&gt;D41+17,1,0)</f>
        <v>0</v>
      </c>
      <c r="AI41" s="3"/>
      <c r="AJ41" s="3">
        <f t="shared" si="62"/>
        <v>5</v>
      </c>
      <c r="AK41" s="15">
        <f t="shared" si="63"/>
        <v>3</v>
      </c>
      <c r="AL41" s="25" t="s">
        <v>8</v>
      </c>
      <c r="AM41" s="25"/>
      <c r="AN41" s="6">
        <f xml:space="preserve"> IF( K34-D41&lt;0,-1,0)</f>
        <v>0</v>
      </c>
      <c r="AO41" s="6">
        <f xml:space="preserve"> IF(K34-D41&gt;17,C41+2,C41+1)</f>
        <v>5</v>
      </c>
      <c r="AP41" s="6">
        <f t="shared" si="64"/>
        <v>1</v>
      </c>
      <c r="AQ41" s="6"/>
      <c r="AR41" s="6"/>
      <c r="AS41" s="74">
        <f t="shared" si="65"/>
        <v>1</v>
      </c>
      <c r="AT41" s="47">
        <f t="shared" si="66"/>
        <v>1</v>
      </c>
      <c r="AU41" s="6">
        <f xml:space="preserve"> IF( L34-D41&lt;0,-1,0)</f>
        <v>0</v>
      </c>
      <c r="AV41" s="6">
        <f xml:space="preserve"> IF(L34-D41&gt;17,C41+2,C41+1)</f>
        <v>6</v>
      </c>
      <c r="AW41" s="6">
        <f t="shared" si="67"/>
        <v>3</v>
      </c>
      <c r="AX41" s="6">
        <f t="shared" si="68"/>
        <v>3</v>
      </c>
      <c r="AY41" s="47">
        <f t="shared" si="69"/>
        <v>3</v>
      </c>
      <c r="AZ41" s="6">
        <f xml:space="preserve"> IF( M34-D41&lt;0,-1,0)</f>
        <v>0</v>
      </c>
      <c r="BA41" s="6">
        <f xml:space="preserve"> IF(M34-D41&gt;17,C41+2,C41+1)</f>
        <v>5</v>
      </c>
      <c r="BB41" s="6">
        <f t="shared" si="70"/>
        <v>0</v>
      </c>
      <c r="BC41" s="6">
        <f t="shared" si="71"/>
        <v>0</v>
      </c>
      <c r="BD41" s="47">
        <f t="shared" si="72"/>
        <v>0</v>
      </c>
      <c r="BE41" s="6">
        <f xml:space="preserve"> IF( N34-D41&lt;0,-1,0)</f>
        <v>0</v>
      </c>
      <c r="BF41" s="6">
        <f xml:space="preserve"> IF(N34-D41&gt;17,C41+2,C41+1)</f>
        <v>5</v>
      </c>
      <c r="BG41" s="6">
        <f t="shared" si="73"/>
        <v>3</v>
      </c>
      <c r="BH41" s="6">
        <f t="shared" si="74"/>
        <v>3</v>
      </c>
      <c r="BI41" s="47">
        <f t="shared" si="75"/>
        <v>3</v>
      </c>
    </row>
    <row r="42" spans="2:61" x14ac:dyDescent="0.25">
      <c r="B42" s="29">
        <v>3</v>
      </c>
      <c r="C42" s="29">
        <f>'DAY 2 INPUT'!C8</f>
        <v>3</v>
      </c>
      <c r="D42" s="29">
        <f>'DAY 2 INPUT'!D8</f>
        <v>16</v>
      </c>
      <c r="E42" s="2"/>
      <c r="F42" s="114">
        <f>'DAY 2 INPUT'!J8</f>
        <v>4</v>
      </c>
      <c r="G42" s="114">
        <f>'DAY 2 INPUT'!K8</f>
        <v>6</v>
      </c>
      <c r="H42" s="114">
        <f>'DAY 2 INPUT'!L8</f>
        <v>4</v>
      </c>
      <c r="I42" s="114">
        <f>'DAY 2 INPUT'!M8</f>
        <v>4</v>
      </c>
      <c r="J42" s="2"/>
      <c r="K42" s="31">
        <f t="shared" si="52"/>
        <v>4</v>
      </c>
      <c r="L42" s="31">
        <f t="shared" si="53"/>
        <v>5</v>
      </c>
      <c r="M42" s="31">
        <f t="shared" si="54"/>
        <v>4</v>
      </c>
      <c r="N42" s="31">
        <f t="shared" si="55"/>
        <v>4</v>
      </c>
      <c r="O42" s="9"/>
      <c r="P42" s="33">
        <f>IF(K34=D42,1,0)</f>
        <v>0</v>
      </c>
      <c r="Q42" s="33">
        <f>IF(K34&gt;D42,1,0)</f>
        <v>1</v>
      </c>
      <c r="R42" s="33">
        <f>IF(K34&gt;D42+17,1,0)</f>
        <v>0</v>
      </c>
      <c r="S42" s="33"/>
      <c r="T42" s="33">
        <f t="shared" si="56"/>
        <v>4</v>
      </c>
      <c r="U42" s="181">
        <f t="shared" si="57"/>
        <v>3</v>
      </c>
      <c r="V42" s="33">
        <f>IF(L34=D42,1,0)</f>
        <v>0</v>
      </c>
      <c r="W42" s="33">
        <f>IF(L34&gt;D42,1,0)</f>
        <v>1</v>
      </c>
      <c r="X42" s="33">
        <f>IF(L34&gt;D42+17,1,0)</f>
        <v>1</v>
      </c>
      <c r="Y42" s="33">
        <f t="shared" si="58"/>
        <v>5</v>
      </c>
      <c r="Z42" s="181">
        <f t="shared" si="59"/>
        <v>4</v>
      </c>
      <c r="AA42" s="33">
        <f>IF(M34=D42,1,0)</f>
        <v>0</v>
      </c>
      <c r="AB42" s="33">
        <f>IF(M34&gt;D42,1,0)</f>
        <v>1</v>
      </c>
      <c r="AC42" s="33">
        <f>IF(M34&gt;D42+17,1,0)</f>
        <v>0</v>
      </c>
      <c r="AD42" s="33">
        <f t="shared" si="60"/>
        <v>4</v>
      </c>
      <c r="AE42" s="181">
        <f t="shared" si="61"/>
        <v>3</v>
      </c>
      <c r="AF42" s="33">
        <f>IF(N34=D42,1,0)</f>
        <v>0</v>
      </c>
      <c r="AG42" s="33">
        <f>IF(N34&gt;D42,1,0)</f>
        <v>1</v>
      </c>
      <c r="AH42" s="33">
        <f>IF(N34&gt;D42+17,1,0)</f>
        <v>0</v>
      </c>
      <c r="AI42" s="33"/>
      <c r="AJ42" s="33">
        <f t="shared" si="62"/>
        <v>4</v>
      </c>
      <c r="AK42" s="181">
        <f t="shared" si="63"/>
        <v>3</v>
      </c>
      <c r="AL42" s="2"/>
      <c r="AM42" s="2"/>
      <c r="AN42" s="31">
        <f xml:space="preserve"> IF( K34-D42&lt;0,-1,0)</f>
        <v>0</v>
      </c>
      <c r="AO42" s="31">
        <f xml:space="preserve"> IF(K34-D42&gt;17,C42+2,C42+1)</f>
        <v>4</v>
      </c>
      <c r="AP42" s="31">
        <f t="shared" si="64"/>
        <v>2</v>
      </c>
      <c r="AQ42" s="31"/>
      <c r="AR42" s="31"/>
      <c r="AS42" s="31">
        <f t="shared" si="65"/>
        <v>2</v>
      </c>
      <c r="AT42" s="47">
        <f t="shared" si="66"/>
        <v>2</v>
      </c>
      <c r="AU42" s="31">
        <f xml:space="preserve"> IF( L34-D42&lt;0,-1,0)</f>
        <v>0</v>
      </c>
      <c r="AV42" s="31">
        <f xml:space="preserve"> IF(L34-D42&gt;17,C42+2,C42+1)</f>
        <v>5</v>
      </c>
      <c r="AW42" s="31">
        <f t="shared" si="67"/>
        <v>1</v>
      </c>
      <c r="AX42" s="31">
        <f t="shared" si="68"/>
        <v>1</v>
      </c>
      <c r="AY42" s="47">
        <f t="shared" si="69"/>
        <v>1</v>
      </c>
      <c r="AZ42" s="31">
        <f xml:space="preserve"> IF( M34-D42&lt;0,-1,0)</f>
        <v>0</v>
      </c>
      <c r="BA42" s="31">
        <f xml:space="preserve"> IF(M34-D42&gt;17,C42+2,C42+1)</f>
        <v>4</v>
      </c>
      <c r="BB42" s="31">
        <f t="shared" si="70"/>
        <v>2</v>
      </c>
      <c r="BC42" s="31">
        <f t="shared" si="71"/>
        <v>2</v>
      </c>
      <c r="BD42" s="47">
        <f t="shared" si="72"/>
        <v>2</v>
      </c>
      <c r="BE42" s="31">
        <f xml:space="preserve"> IF( N34-D42&lt;0,-1,0)</f>
        <v>0</v>
      </c>
      <c r="BF42" s="31">
        <f xml:space="preserve"> IF(N34-D42&gt;17,C42+2,C42+1)</f>
        <v>4</v>
      </c>
      <c r="BG42" s="31">
        <f t="shared" si="73"/>
        <v>2</v>
      </c>
      <c r="BH42" s="31">
        <f t="shared" si="74"/>
        <v>2</v>
      </c>
      <c r="BI42" s="47">
        <f t="shared" si="75"/>
        <v>2</v>
      </c>
    </row>
    <row r="43" spans="2:61" x14ac:dyDescent="0.25">
      <c r="B43" s="4">
        <v>4</v>
      </c>
      <c r="C43" s="138">
        <f>'DAY 2 INPUT'!C9</f>
        <v>4</v>
      </c>
      <c r="D43" s="138">
        <f>'DAY 2 INPUT'!D9</f>
        <v>6</v>
      </c>
      <c r="E43" s="76"/>
      <c r="F43" s="140">
        <f>'DAY 2 INPUT'!J9</f>
        <v>6</v>
      </c>
      <c r="G43" s="140">
        <f>'DAY 2 INPUT'!K9</f>
        <v>10</v>
      </c>
      <c r="H43" s="140">
        <f>'DAY 2 INPUT'!L9</f>
        <v>6</v>
      </c>
      <c r="I43" s="140">
        <f>'DAY 2 INPUT'!M9</f>
        <v>4</v>
      </c>
      <c r="J43" s="2"/>
      <c r="K43" s="6">
        <f t="shared" si="52"/>
        <v>6</v>
      </c>
      <c r="L43" s="6">
        <f t="shared" si="53"/>
        <v>6</v>
      </c>
      <c r="M43" s="6">
        <f t="shared" si="54"/>
        <v>6</v>
      </c>
      <c r="N43" s="6">
        <f t="shared" si="55"/>
        <v>4</v>
      </c>
      <c r="O43" s="9"/>
      <c r="P43" s="3">
        <f>IF(K34=D43,1,0)</f>
        <v>0</v>
      </c>
      <c r="Q43" s="3">
        <f>IF(K34&gt;D43,1,0)</f>
        <v>1</v>
      </c>
      <c r="R43" s="3">
        <f>IF(K34&gt;D43+17,1,0)</f>
        <v>0</v>
      </c>
      <c r="S43" s="3"/>
      <c r="T43" s="3">
        <f t="shared" si="56"/>
        <v>5</v>
      </c>
      <c r="U43" s="15">
        <f t="shared" si="57"/>
        <v>5</v>
      </c>
      <c r="V43" s="3">
        <f>IF(L34=D43,1,0)</f>
        <v>0</v>
      </c>
      <c r="W43" s="3">
        <f>IF(L34&gt;D43,1,0)</f>
        <v>1</v>
      </c>
      <c r="X43" s="3">
        <f>IF(L34&gt;D43+17,1,0)</f>
        <v>1</v>
      </c>
      <c r="Y43" s="3">
        <f t="shared" si="58"/>
        <v>6</v>
      </c>
      <c r="Z43" s="15">
        <f t="shared" si="59"/>
        <v>8</v>
      </c>
      <c r="AA43" s="3">
        <f>IF(M34=D43,1,0)</f>
        <v>0</v>
      </c>
      <c r="AB43" s="3">
        <f>IF(M34&gt;D43,1,0)</f>
        <v>1</v>
      </c>
      <c r="AC43" s="3">
        <f>IF(M34&gt;D43+17,1,0)</f>
        <v>0</v>
      </c>
      <c r="AD43" s="3">
        <f t="shared" si="60"/>
        <v>5</v>
      </c>
      <c r="AE43" s="15">
        <f t="shared" si="61"/>
        <v>5</v>
      </c>
      <c r="AF43" s="3">
        <f>IF(N34=D43,1,0)</f>
        <v>0</v>
      </c>
      <c r="AG43" s="3">
        <f>IF(N34&gt;D43,1,0)</f>
        <v>1</v>
      </c>
      <c r="AH43" s="3">
        <f>IF(N34&gt;D43+17,1,0)</f>
        <v>0</v>
      </c>
      <c r="AI43" s="3"/>
      <c r="AJ43" s="3">
        <f t="shared" si="62"/>
        <v>5</v>
      </c>
      <c r="AK43" s="15">
        <f t="shared" si="63"/>
        <v>3</v>
      </c>
      <c r="AL43" s="2"/>
      <c r="AM43" s="2"/>
      <c r="AN43" s="6">
        <f xml:space="preserve"> IF( K34-D43&lt;0,-1,0)</f>
        <v>0</v>
      </c>
      <c r="AO43" s="6">
        <f xml:space="preserve"> IF(K34-D43&gt;17,C43+2,C43+1)</f>
        <v>5</v>
      </c>
      <c r="AP43" s="6">
        <f t="shared" si="64"/>
        <v>1</v>
      </c>
      <c r="AQ43" s="6"/>
      <c r="AR43" s="6"/>
      <c r="AS43" s="74">
        <f t="shared" si="65"/>
        <v>1</v>
      </c>
      <c r="AT43" s="47">
        <f t="shared" si="66"/>
        <v>1</v>
      </c>
      <c r="AU43" s="6">
        <f xml:space="preserve"> IF( L34-D43&lt;0,-1,0)</f>
        <v>0</v>
      </c>
      <c r="AV43" s="6">
        <f xml:space="preserve"> IF(L34-D43&gt;17,C43+2,C43+1)</f>
        <v>6</v>
      </c>
      <c r="AW43" s="6">
        <f t="shared" si="67"/>
        <v>-2</v>
      </c>
      <c r="AX43" s="6">
        <f t="shared" si="68"/>
        <v>0</v>
      </c>
      <c r="AY43" s="47">
        <f t="shared" si="69"/>
        <v>0</v>
      </c>
      <c r="AZ43" s="6">
        <f xml:space="preserve"> IF( M34-D43&lt;0,-1,0)</f>
        <v>0</v>
      </c>
      <c r="BA43" s="6">
        <f xml:space="preserve"> IF(M34-D43&gt;17,C43+2,C43+1)</f>
        <v>5</v>
      </c>
      <c r="BB43" s="6">
        <f t="shared" si="70"/>
        <v>1</v>
      </c>
      <c r="BC43" s="6">
        <f t="shared" si="71"/>
        <v>1</v>
      </c>
      <c r="BD43" s="47">
        <f t="shared" si="72"/>
        <v>1</v>
      </c>
      <c r="BE43" s="6">
        <f xml:space="preserve"> IF( N34-D43&lt;0,-1,0)</f>
        <v>0</v>
      </c>
      <c r="BF43" s="6">
        <f xml:space="preserve"> IF(N34-D43&gt;17,C43+2,C43+1)</f>
        <v>5</v>
      </c>
      <c r="BG43" s="6">
        <f t="shared" si="73"/>
        <v>3</v>
      </c>
      <c r="BH43" s="6">
        <f t="shared" si="74"/>
        <v>3</v>
      </c>
      <c r="BI43" s="47">
        <f t="shared" si="75"/>
        <v>3</v>
      </c>
    </row>
    <row r="44" spans="2:61" x14ac:dyDescent="0.25">
      <c r="B44" s="29">
        <v>5</v>
      </c>
      <c r="C44" s="29">
        <f>'DAY 2 INPUT'!C10</f>
        <v>3</v>
      </c>
      <c r="D44" s="29">
        <f>'DAY 2 INPUT'!D10</f>
        <v>2</v>
      </c>
      <c r="E44" s="2"/>
      <c r="F44" s="114">
        <f>'DAY 2 INPUT'!J10</f>
        <v>6</v>
      </c>
      <c r="G44" s="114">
        <f>'DAY 2 INPUT'!K10</f>
        <v>6</v>
      </c>
      <c r="H44" s="114">
        <f>'DAY 2 INPUT'!L10</f>
        <v>3</v>
      </c>
      <c r="I44" s="114">
        <f>'DAY 2 INPUT'!M10</f>
        <v>4</v>
      </c>
      <c r="J44" s="2"/>
      <c r="K44" s="31">
        <f t="shared" si="52"/>
        <v>5</v>
      </c>
      <c r="L44" s="31">
        <f t="shared" si="53"/>
        <v>5</v>
      </c>
      <c r="M44" s="31">
        <f t="shared" si="54"/>
        <v>3</v>
      </c>
      <c r="N44" s="31">
        <f t="shared" si="55"/>
        <v>4</v>
      </c>
      <c r="O44" s="9"/>
      <c r="P44" s="33">
        <f>IF(K34=D44,1,0)</f>
        <v>0</v>
      </c>
      <c r="Q44" s="33">
        <f>IF(K34&gt;D44,1,0)</f>
        <v>1</v>
      </c>
      <c r="R44" s="33">
        <f>IF(K34&gt;D44+17,1,0)</f>
        <v>0</v>
      </c>
      <c r="S44" s="33"/>
      <c r="T44" s="33">
        <f t="shared" si="56"/>
        <v>4</v>
      </c>
      <c r="U44" s="181">
        <f t="shared" si="57"/>
        <v>5</v>
      </c>
      <c r="V44" s="33">
        <f>IF(L34=D44,1,0)</f>
        <v>0</v>
      </c>
      <c r="W44" s="33">
        <f>IF(L34&gt;D44,1,0)</f>
        <v>1</v>
      </c>
      <c r="X44" s="33">
        <f>IF(L34&gt;D44+17,1,0)</f>
        <v>1</v>
      </c>
      <c r="Y44" s="33">
        <f t="shared" si="58"/>
        <v>5</v>
      </c>
      <c r="Z44" s="181">
        <f t="shared" si="59"/>
        <v>4</v>
      </c>
      <c r="AA44" s="33">
        <f>IF(M34=D44,1,0)</f>
        <v>0</v>
      </c>
      <c r="AB44" s="33">
        <f>IF(M34&gt;D44,1,0)</f>
        <v>1</v>
      </c>
      <c r="AC44" s="33">
        <f>IF(M34&gt;D44+17,1,0)</f>
        <v>0</v>
      </c>
      <c r="AD44" s="33">
        <f t="shared" si="60"/>
        <v>4</v>
      </c>
      <c r="AE44" s="181">
        <f t="shared" si="61"/>
        <v>2</v>
      </c>
      <c r="AF44" s="33">
        <f>IF(N34=D44,1,0)</f>
        <v>0</v>
      </c>
      <c r="AG44" s="33">
        <f>IF(N34&gt;D44,1,0)</f>
        <v>1</v>
      </c>
      <c r="AH44" s="33">
        <f>IF(N34&gt;D44+17,1,0)</f>
        <v>0</v>
      </c>
      <c r="AI44" s="33"/>
      <c r="AJ44" s="33">
        <f t="shared" si="62"/>
        <v>4</v>
      </c>
      <c r="AK44" s="181">
        <f t="shared" si="63"/>
        <v>3</v>
      </c>
      <c r="AL44" s="2"/>
      <c r="AM44" s="2"/>
      <c r="AN44" s="31">
        <f xml:space="preserve"> IF( K34-D44&lt;0,-1,0)</f>
        <v>0</v>
      </c>
      <c r="AO44" s="31">
        <f xml:space="preserve"> IF(K34-D44&gt;17,C44+2,C44+1)</f>
        <v>4</v>
      </c>
      <c r="AP44" s="31">
        <f t="shared" si="64"/>
        <v>0</v>
      </c>
      <c r="AQ44" s="31"/>
      <c r="AR44" s="31"/>
      <c r="AS44" s="31">
        <f t="shared" si="65"/>
        <v>0</v>
      </c>
      <c r="AT44" s="47">
        <f t="shared" si="66"/>
        <v>0</v>
      </c>
      <c r="AU44" s="31">
        <f xml:space="preserve"> IF( L34-D44&lt;0,-1,0)</f>
        <v>0</v>
      </c>
      <c r="AV44" s="31">
        <f xml:space="preserve"> IF(L34-D44&gt;17,C44+2,C44+1)</f>
        <v>5</v>
      </c>
      <c r="AW44" s="31">
        <f t="shared" si="67"/>
        <v>1</v>
      </c>
      <c r="AX44" s="31">
        <f t="shared" si="68"/>
        <v>1</v>
      </c>
      <c r="AY44" s="47">
        <f t="shared" si="69"/>
        <v>1</v>
      </c>
      <c r="AZ44" s="31">
        <f xml:space="preserve"> IF( M34-D44&lt;0,-1,0)</f>
        <v>0</v>
      </c>
      <c r="BA44" s="31">
        <f xml:space="preserve"> IF(M34-D44&gt;17,C44+2,C44+1)</f>
        <v>4</v>
      </c>
      <c r="BB44" s="31">
        <f t="shared" si="70"/>
        <v>3</v>
      </c>
      <c r="BC44" s="31">
        <f t="shared" si="71"/>
        <v>3</v>
      </c>
      <c r="BD44" s="47">
        <f t="shared" si="72"/>
        <v>3</v>
      </c>
      <c r="BE44" s="31">
        <f xml:space="preserve"> IF( N34-D44&lt;0,-1,0)</f>
        <v>0</v>
      </c>
      <c r="BF44" s="31">
        <f xml:space="preserve"> IF(N34-D44&gt;17,C44+2,C44+1)</f>
        <v>4</v>
      </c>
      <c r="BG44" s="31">
        <f t="shared" si="73"/>
        <v>2</v>
      </c>
      <c r="BH44" s="31">
        <f t="shared" si="74"/>
        <v>2</v>
      </c>
      <c r="BI44" s="47">
        <f t="shared" si="75"/>
        <v>2</v>
      </c>
    </row>
    <row r="45" spans="2:61" x14ac:dyDescent="0.25">
      <c r="B45" s="4">
        <v>6</v>
      </c>
      <c r="C45" s="138">
        <f>'DAY 2 INPUT'!C11</f>
        <v>4</v>
      </c>
      <c r="D45" s="138">
        <f>'DAY 2 INPUT'!D11</f>
        <v>10</v>
      </c>
      <c r="E45" s="76"/>
      <c r="F45" s="140">
        <f>'DAY 2 INPUT'!J11</f>
        <v>5</v>
      </c>
      <c r="G45" s="140">
        <f>'DAY 2 INPUT'!K11</f>
        <v>10</v>
      </c>
      <c r="H45" s="140">
        <f>'DAY 2 INPUT'!L11</f>
        <v>4</v>
      </c>
      <c r="I45" s="140">
        <f>'DAY 2 INPUT'!M11</f>
        <v>6</v>
      </c>
      <c r="J45" s="2"/>
      <c r="K45" s="6">
        <f t="shared" si="52"/>
        <v>5</v>
      </c>
      <c r="L45" s="6">
        <f t="shared" si="53"/>
        <v>6</v>
      </c>
      <c r="M45" s="6">
        <f t="shared" si="54"/>
        <v>4</v>
      </c>
      <c r="N45" s="6">
        <f t="shared" si="55"/>
        <v>6</v>
      </c>
      <c r="O45" s="9"/>
      <c r="P45" s="3">
        <f>IF(K34=D45,1,0)</f>
        <v>0</v>
      </c>
      <c r="Q45" s="3">
        <f>IF(K34&gt;D45,1,0)</f>
        <v>1</v>
      </c>
      <c r="R45" s="3">
        <f>IF(K34&gt;D45+17,1,0)</f>
        <v>0</v>
      </c>
      <c r="S45" s="3"/>
      <c r="T45" s="3">
        <f t="shared" si="56"/>
        <v>5</v>
      </c>
      <c r="U45" s="15">
        <f t="shared" si="57"/>
        <v>4</v>
      </c>
      <c r="V45" s="3">
        <f>IF(L34=D45,1,0)</f>
        <v>0</v>
      </c>
      <c r="W45" s="3">
        <f>IF(L34&gt;D45,1,0)</f>
        <v>1</v>
      </c>
      <c r="X45" s="3">
        <f>IF(L34&gt;D45+17,1,0)</f>
        <v>1</v>
      </c>
      <c r="Y45" s="3">
        <f t="shared" si="58"/>
        <v>6</v>
      </c>
      <c r="Z45" s="15">
        <f t="shared" si="59"/>
        <v>8</v>
      </c>
      <c r="AA45" s="3">
        <f>IF(M34=D45,1,0)</f>
        <v>0</v>
      </c>
      <c r="AB45" s="3">
        <f>IF(M34&gt;D45,1,0)</f>
        <v>1</v>
      </c>
      <c r="AC45" s="3">
        <f>IF(M34&gt;D45+17,1,0)</f>
        <v>0</v>
      </c>
      <c r="AD45" s="3">
        <f t="shared" si="60"/>
        <v>5</v>
      </c>
      <c r="AE45" s="15">
        <f t="shared" si="61"/>
        <v>3</v>
      </c>
      <c r="AF45" s="3">
        <f>IF(N34=D45,1,0)</f>
        <v>0</v>
      </c>
      <c r="AG45" s="3">
        <f>IF(N34&gt;D45,1,0)</f>
        <v>1</v>
      </c>
      <c r="AH45" s="3">
        <f>IF(N34&gt;D45+17,1,0)</f>
        <v>0</v>
      </c>
      <c r="AI45" s="3"/>
      <c r="AJ45" s="3">
        <f t="shared" si="62"/>
        <v>5</v>
      </c>
      <c r="AK45" s="15">
        <f t="shared" si="63"/>
        <v>5</v>
      </c>
      <c r="AL45" s="2"/>
      <c r="AM45" s="2"/>
      <c r="AN45" s="6">
        <f xml:space="preserve"> IF( K34-D45&lt;0,-1,0)</f>
        <v>0</v>
      </c>
      <c r="AO45" s="6">
        <f xml:space="preserve"> IF(K34-D45&gt;17,C45+2,C45+1)</f>
        <v>5</v>
      </c>
      <c r="AP45" s="6">
        <f t="shared" si="64"/>
        <v>2</v>
      </c>
      <c r="AQ45" s="6"/>
      <c r="AR45" s="6"/>
      <c r="AS45" s="74">
        <f t="shared" si="65"/>
        <v>2</v>
      </c>
      <c r="AT45" s="47">
        <f t="shared" si="66"/>
        <v>2</v>
      </c>
      <c r="AU45" s="6">
        <f xml:space="preserve"> IF( L34-D45&lt;0,-1,0)</f>
        <v>0</v>
      </c>
      <c r="AV45" s="6">
        <f xml:space="preserve"> IF(L34-D45&gt;17,C45+2,C45+1)</f>
        <v>6</v>
      </c>
      <c r="AW45" s="6">
        <f t="shared" si="67"/>
        <v>-2</v>
      </c>
      <c r="AX45" s="6">
        <f t="shared" si="68"/>
        <v>0</v>
      </c>
      <c r="AY45" s="47">
        <f t="shared" si="69"/>
        <v>0</v>
      </c>
      <c r="AZ45" s="6">
        <f xml:space="preserve"> IF( M34-D45&lt;0,-1,0)</f>
        <v>0</v>
      </c>
      <c r="BA45" s="6">
        <f xml:space="preserve"> IF(M34-D45&gt;17,C45+2,C45+1)</f>
        <v>5</v>
      </c>
      <c r="BB45" s="6">
        <f t="shared" si="70"/>
        <v>3</v>
      </c>
      <c r="BC45" s="6">
        <f t="shared" si="71"/>
        <v>3</v>
      </c>
      <c r="BD45" s="47">
        <f t="shared" si="72"/>
        <v>3</v>
      </c>
      <c r="BE45" s="6">
        <f xml:space="preserve"> IF( N34-D45&lt;0,-1,0)</f>
        <v>0</v>
      </c>
      <c r="BF45" s="6">
        <f xml:space="preserve"> IF(N34-D45&gt;17,C45+2,C45+1)</f>
        <v>5</v>
      </c>
      <c r="BG45" s="6">
        <f t="shared" si="73"/>
        <v>1</v>
      </c>
      <c r="BH45" s="6">
        <f t="shared" si="74"/>
        <v>1</v>
      </c>
      <c r="BI45" s="47">
        <f t="shared" si="75"/>
        <v>1</v>
      </c>
    </row>
    <row r="46" spans="2:61" x14ac:dyDescent="0.25">
      <c r="B46" s="29">
        <v>7</v>
      </c>
      <c r="C46" s="29">
        <f>'DAY 2 INPUT'!C12</f>
        <v>5</v>
      </c>
      <c r="D46" s="29">
        <f>'DAY 2 INPUT'!D12</f>
        <v>4</v>
      </c>
      <c r="E46" s="2"/>
      <c r="F46" s="114">
        <f>'DAY 2 INPUT'!J12</f>
        <v>8</v>
      </c>
      <c r="G46" s="114">
        <f>'DAY 2 INPUT'!K12</f>
        <v>7</v>
      </c>
      <c r="H46" s="114">
        <f>'DAY 2 INPUT'!L12</f>
        <v>9</v>
      </c>
      <c r="I46" s="114">
        <f>'DAY 2 INPUT'!M12</f>
        <v>7</v>
      </c>
      <c r="J46" s="2"/>
      <c r="K46" s="31">
        <f t="shared" si="52"/>
        <v>7</v>
      </c>
      <c r="L46" s="31">
        <f t="shared" si="53"/>
        <v>7</v>
      </c>
      <c r="M46" s="31">
        <f t="shared" si="54"/>
        <v>7</v>
      </c>
      <c r="N46" s="31">
        <f t="shared" si="55"/>
        <v>7</v>
      </c>
      <c r="O46" s="9"/>
      <c r="P46" s="33">
        <f>IF(K34=D46,1,0)</f>
        <v>0</v>
      </c>
      <c r="Q46" s="33">
        <f>IF(K34&gt;D46,1,0)</f>
        <v>1</v>
      </c>
      <c r="R46" s="33">
        <f>IF(K34&gt;D46+17,1,0)</f>
        <v>0</v>
      </c>
      <c r="S46" s="33"/>
      <c r="T46" s="33">
        <f t="shared" si="56"/>
        <v>6</v>
      </c>
      <c r="U46" s="181">
        <f t="shared" si="57"/>
        <v>7</v>
      </c>
      <c r="V46" s="33">
        <f>IF(L34=D46,1,0)</f>
        <v>0</v>
      </c>
      <c r="W46" s="33">
        <f>IF(L34&gt;D46,1,0)</f>
        <v>1</v>
      </c>
      <c r="X46" s="33">
        <f>IF(L34&gt;D46+17,1,0)</f>
        <v>1</v>
      </c>
      <c r="Y46" s="33">
        <f t="shared" si="58"/>
        <v>7</v>
      </c>
      <c r="Z46" s="181">
        <f t="shared" si="59"/>
        <v>5</v>
      </c>
      <c r="AA46" s="33">
        <f>IF(M34=D46,1,0)</f>
        <v>0</v>
      </c>
      <c r="AB46" s="33">
        <f>IF(M34&gt;D46,1,0)</f>
        <v>1</v>
      </c>
      <c r="AC46" s="33">
        <f>IF(M34&gt;D46+17,1,0)</f>
        <v>0</v>
      </c>
      <c r="AD46" s="33">
        <f t="shared" si="60"/>
        <v>6</v>
      </c>
      <c r="AE46" s="181">
        <f t="shared" si="61"/>
        <v>8</v>
      </c>
      <c r="AF46" s="33">
        <f>IF(N34=D46,1,0)</f>
        <v>0</v>
      </c>
      <c r="AG46" s="33">
        <f>IF(N34&gt;D46,1,0)</f>
        <v>1</v>
      </c>
      <c r="AH46" s="33">
        <f>IF(N34&gt;D46+17,1,0)</f>
        <v>0</v>
      </c>
      <c r="AI46" s="33"/>
      <c r="AJ46" s="33">
        <f t="shared" si="62"/>
        <v>6</v>
      </c>
      <c r="AK46" s="181">
        <f t="shared" si="63"/>
        <v>6</v>
      </c>
      <c r="AL46" s="2"/>
      <c r="AM46" s="2"/>
      <c r="AN46" s="31">
        <f xml:space="preserve"> IF( K34-D46&lt;0,-1,0)</f>
        <v>0</v>
      </c>
      <c r="AO46" s="31">
        <f xml:space="preserve"> IF(K34-D46&gt;17,C46+2,C46+1)</f>
        <v>6</v>
      </c>
      <c r="AP46" s="31">
        <f t="shared" si="64"/>
        <v>0</v>
      </c>
      <c r="AQ46" s="31"/>
      <c r="AR46" s="31"/>
      <c r="AS46" s="31">
        <f t="shared" si="65"/>
        <v>0</v>
      </c>
      <c r="AT46" s="47">
        <f t="shared" si="66"/>
        <v>0</v>
      </c>
      <c r="AU46" s="31">
        <f xml:space="preserve"> IF( L34-D46&lt;0,-1,0)</f>
        <v>0</v>
      </c>
      <c r="AV46" s="31">
        <f xml:space="preserve"> IF(L34-D46&gt;17,C46+2,C46+1)</f>
        <v>7</v>
      </c>
      <c r="AW46" s="31">
        <f t="shared" si="67"/>
        <v>2</v>
      </c>
      <c r="AX46" s="31">
        <f t="shared" si="68"/>
        <v>2</v>
      </c>
      <c r="AY46" s="47">
        <f t="shared" si="69"/>
        <v>2</v>
      </c>
      <c r="AZ46" s="31">
        <f xml:space="preserve"> IF( M34-D46&lt;0,-1,0)</f>
        <v>0</v>
      </c>
      <c r="BA46" s="31">
        <f xml:space="preserve"> IF(M34-D46&gt;17,C46+2,C46+1)</f>
        <v>6</v>
      </c>
      <c r="BB46" s="31">
        <f t="shared" si="70"/>
        <v>-1</v>
      </c>
      <c r="BC46" s="31">
        <f t="shared" si="71"/>
        <v>0</v>
      </c>
      <c r="BD46" s="47">
        <f t="shared" si="72"/>
        <v>0</v>
      </c>
      <c r="BE46" s="31">
        <f xml:space="preserve"> IF( N34-D46&lt;0,-1,0)</f>
        <v>0</v>
      </c>
      <c r="BF46" s="31">
        <f xml:space="preserve"> IF(N34-D46&gt;17,C46+2,C46+1)</f>
        <v>6</v>
      </c>
      <c r="BG46" s="31">
        <f t="shared" si="73"/>
        <v>1</v>
      </c>
      <c r="BH46" s="31">
        <f t="shared" si="74"/>
        <v>1</v>
      </c>
      <c r="BI46" s="47">
        <f t="shared" si="75"/>
        <v>1</v>
      </c>
    </row>
    <row r="47" spans="2:61" x14ac:dyDescent="0.25">
      <c r="B47" s="4">
        <v>8</v>
      </c>
      <c r="C47" s="138">
        <f>'DAY 2 INPUT'!C13</f>
        <v>3</v>
      </c>
      <c r="D47" s="138">
        <f>'DAY 2 INPUT'!D13</f>
        <v>18</v>
      </c>
      <c r="E47" s="76"/>
      <c r="F47" s="140">
        <f>'DAY 2 INPUT'!J13</f>
        <v>3</v>
      </c>
      <c r="G47" s="140">
        <f>'DAY 2 INPUT'!K13</f>
        <v>5</v>
      </c>
      <c r="H47" s="140">
        <f>'DAY 2 INPUT'!L13</f>
        <v>4</v>
      </c>
      <c r="I47" s="140">
        <f>'DAY 2 INPUT'!M13</f>
        <v>4</v>
      </c>
      <c r="J47" s="2"/>
      <c r="K47" s="6">
        <f t="shared" si="52"/>
        <v>3</v>
      </c>
      <c r="L47" s="6">
        <f t="shared" si="53"/>
        <v>5</v>
      </c>
      <c r="M47" s="6">
        <f t="shared" si="54"/>
        <v>4</v>
      </c>
      <c r="N47" s="6">
        <f t="shared" si="55"/>
        <v>4</v>
      </c>
      <c r="O47" s="9"/>
      <c r="P47" s="3">
        <f>IF(K34=D47,1,0)</f>
        <v>1</v>
      </c>
      <c r="Q47" s="3">
        <f>IF(K34&gt;D47,1,0)</f>
        <v>0</v>
      </c>
      <c r="R47" s="3">
        <f>IF(K34&gt;D47+17,1,0)</f>
        <v>0</v>
      </c>
      <c r="S47" s="3"/>
      <c r="T47" s="3">
        <f t="shared" si="56"/>
        <v>4</v>
      </c>
      <c r="U47" s="15">
        <f t="shared" si="57"/>
        <v>2</v>
      </c>
      <c r="V47" s="3">
        <f>IF(L34=D47,1,0)</f>
        <v>0</v>
      </c>
      <c r="W47" s="3">
        <f>IF(L34&gt;D47,1,0)</f>
        <v>1</v>
      </c>
      <c r="X47" s="3">
        <f>IF(L34&gt;D47+17,1,0)</f>
        <v>0</v>
      </c>
      <c r="Y47" s="3">
        <f t="shared" si="58"/>
        <v>4</v>
      </c>
      <c r="Z47" s="15">
        <f t="shared" si="59"/>
        <v>4</v>
      </c>
      <c r="AA47" s="3">
        <f>IF(M34=D47,1,0)</f>
        <v>1</v>
      </c>
      <c r="AB47" s="3">
        <f>IF(M34&gt;D47,1,0)</f>
        <v>0</v>
      </c>
      <c r="AC47" s="3">
        <f>IF(M34&gt;D47+17,1,0)</f>
        <v>0</v>
      </c>
      <c r="AD47" s="3">
        <f t="shared" si="60"/>
        <v>4</v>
      </c>
      <c r="AE47" s="15">
        <f t="shared" si="61"/>
        <v>3</v>
      </c>
      <c r="AF47" s="3">
        <f>IF(N34=D47,1,0)</f>
        <v>0</v>
      </c>
      <c r="AG47" s="3">
        <f>IF(N34&gt;D47,1,0)</f>
        <v>1</v>
      </c>
      <c r="AH47" s="3">
        <f>IF(N34&gt;D47+17,1,0)</f>
        <v>0</v>
      </c>
      <c r="AI47" s="3"/>
      <c r="AJ47" s="3">
        <f t="shared" si="62"/>
        <v>4</v>
      </c>
      <c r="AK47" s="15">
        <f t="shared" si="63"/>
        <v>3</v>
      </c>
      <c r="AL47" s="2"/>
      <c r="AM47" s="2"/>
      <c r="AN47" s="6">
        <f xml:space="preserve"> IF( K34-D47&lt;0,-1,0)</f>
        <v>0</v>
      </c>
      <c r="AO47" s="6">
        <f xml:space="preserve"> IF(K34-D47&gt;17,C47+2,C47+1)</f>
        <v>4</v>
      </c>
      <c r="AP47" s="6">
        <f t="shared" si="64"/>
        <v>3</v>
      </c>
      <c r="AQ47" s="6"/>
      <c r="AR47" s="6"/>
      <c r="AS47" s="74">
        <f t="shared" si="65"/>
        <v>3</v>
      </c>
      <c r="AT47" s="47">
        <f t="shared" si="66"/>
        <v>3</v>
      </c>
      <c r="AU47" s="6">
        <f xml:space="preserve"> IF( L34-D47&lt;0,-1,0)</f>
        <v>0</v>
      </c>
      <c r="AV47" s="6">
        <f xml:space="preserve"> IF(L34-D47&gt;17,C47+2,C47+1)</f>
        <v>4</v>
      </c>
      <c r="AW47" s="6">
        <f t="shared" si="67"/>
        <v>1</v>
      </c>
      <c r="AX47" s="6">
        <f t="shared" si="68"/>
        <v>1</v>
      </c>
      <c r="AY47" s="47">
        <f t="shared" si="69"/>
        <v>1</v>
      </c>
      <c r="AZ47" s="6">
        <f xml:space="preserve"> IF( M34-D47&lt;0,-1,0)</f>
        <v>0</v>
      </c>
      <c r="BA47" s="6">
        <f xml:space="preserve"> IF(M34-D47&gt;17,C47+2,C47+1)</f>
        <v>4</v>
      </c>
      <c r="BB47" s="6">
        <f t="shared" si="70"/>
        <v>2</v>
      </c>
      <c r="BC47" s="6">
        <f t="shared" si="71"/>
        <v>2</v>
      </c>
      <c r="BD47" s="47">
        <f t="shared" si="72"/>
        <v>2</v>
      </c>
      <c r="BE47" s="6">
        <f xml:space="preserve"> IF( N34-D47&lt;0,-1,0)</f>
        <v>0</v>
      </c>
      <c r="BF47" s="6">
        <f xml:space="preserve"> IF(N34-D47&gt;17,C47+2,C47+1)</f>
        <v>4</v>
      </c>
      <c r="BG47" s="6">
        <f t="shared" si="73"/>
        <v>2</v>
      </c>
      <c r="BH47" s="6">
        <f t="shared" si="74"/>
        <v>2</v>
      </c>
      <c r="BI47" s="47">
        <f t="shared" si="75"/>
        <v>2</v>
      </c>
    </row>
    <row r="48" spans="2:61" x14ac:dyDescent="0.25">
      <c r="B48" s="29">
        <v>9</v>
      </c>
      <c r="C48" s="29">
        <f>'DAY 2 INPUT'!C14</f>
        <v>5</v>
      </c>
      <c r="D48" s="29">
        <f>'DAY 2 INPUT'!D14</f>
        <v>12</v>
      </c>
      <c r="E48" s="2"/>
      <c r="F48" s="114">
        <f>'DAY 2 INPUT'!J14</f>
        <v>6</v>
      </c>
      <c r="G48" s="114">
        <f>'DAY 2 INPUT'!K14</f>
        <v>7</v>
      </c>
      <c r="H48" s="114">
        <f>'DAY 2 INPUT'!L14</f>
        <v>8</v>
      </c>
      <c r="I48" s="114">
        <f>'DAY 2 INPUT'!M14</f>
        <v>7</v>
      </c>
      <c r="J48" s="2"/>
      <c r="K48" s="31">
        <f t="shared" si="52"/>
        <v>6</v>
      </c>
      <c r="L48" s="31">
        <f t="shared" si="53"/>
        <v>7</v>
      </c>
      <c r="M48" s="31">
        <f t="shared" si="54"/>
        <v>7</v>
      </c>
      <c r="N48" s="31">
        <f t="shared" si="55"/>
        <v>7</v>
      </c>
      <c r="O48" s="9"/>
      <c r="P48" s="33">
        <f>IF(K34=D48,1,0)</f>
        <v>0</v>
      </c>
      <c r="Q48" s="33">
        <f>IF(K34&gt;D48,1,0)</f>
        <v>1</v>
      </c>
      <c r="R48" s="33">
        <f>IF(K34&gt;D48+17,1,0)</f>
        <v>0</v>
      </c>
      <c r="S48" s="33"/>
      <c r="T48" s="33">
        <f t="shared" si="56"/>
        <v>6</v>
      </c>
      <c r="U48" s="181">
        <f t="shared" si="57"/>
        <v>5</v>
      </c>
      <c r="V48" s="33">
        <f>IF(L34=D48,1,0)</f>
        <v>0</v>
      </c>
      <c r="W48" s="33">
        <f>IF(L34&gt;D48,1,0)</f>
        <v>1</v>
      </c>
      <c r="X48" s="33">
        <f>IF(L34&gt;D48+17,1,0)</f>
        <v>1</v>
      </c>
      <c r="Y48" s="33">
        <f t="shared" si="58"/>
        <v>7</v>
      </c>
      <c r="Z48" s="181">
        <f t="shared" si="59"/>
        <v>5</v>
      </c>
      <c r="AA48" s="33">
        <f>IF(M34=D48,1,0)</f>
        <v>0</v>
      </c>
      <c r="AB48" s="33">
        <f>IF(M34&gt;D48,1,0)</f>
        <v>1</v>
      </c>
      <c r="AC48" s="33">
        <f>IF(M34&gt;D48+17,1,0)</f>
        <v>0</v>
      </c>
      <c r="AD48" s="33">
        <f t="shared" si="60"/>
        <v>6</v>
      </c>
      <c r="AE48" s="181">
        <f t="shared" si="61"/>
        <v>7</v>
      </c>
      <c r="AF48" s="33">
        <f>IF(N34=D48,1,0)</f>
        <v>0</v>
      </c>
      <c r="AG48" s="33">
        <f>IF(N34&gt;D48,1,0)</f>
        <v>1</v>
      </c>
      <c r="AH48" s="33">
        <f>IF(N34&gt;D48+17,1,0)</f>
        <v>0</v>
      </c>
      <c r="AI48" s="33"/>
      <c r="AJ48" s="33">
        <f t="shared" si="62"/>
        <v>6</v>
      </c>
      <c r="AK48" s="181">
        <f t="shared" si="63"/>
        <v>6</v>
      </c>
      <c r="AL48" s="2"/>
      <c r="AM48" s="2"/>
      <c r="AN48" s="31">
        <f xml:space="preserve"> IF( K34-D48&lt;0,-1,0)</f>
        <v>0</v>
      </c>
      <c r="AO48" s="31">
        <f xml:space="preserve"> IF(K34-D48&gt;17,C48+2,C48+1)</f>
        <v>6</v>
      </c>
      <c r="AP48" s="31">
        <f t="shared" si="64"/>
        <v>2</v>
      </c>
      <c r="AQ48" s="31"/>
      <c r="AR48" s="31"/>
      <c r="AS48" s="31">
        <f t="shared" si="65"/>
        <v>2</v>
      </c>
      <c r="AT48" s="47">
        <f t="shared" si="66"/>
        <v>2</v>
      </c>
      <c r="AU48" s="31">
        <f xml:space="preserve"> IF( L34-D48&lt;0,-1,0)</f>
        <v>0</v>
      </c>
      <c r="AV48" s="31">
        <f xml:space="preserve"> IF(L34-D48&gt;17,C48+2,C48+1)</f>
        <v>7</v>
      </c>
      <c r="AW48" s="31">
        <f t="shared" si="67"/>
        <v>2</v>
      </c>
      <c r="AX48" s="31">
        <f t="shared" si="68"/>
        <v>2</v>
      </c>
      <c r="AY48" s="47">
        <f t="shared" si="69"/>
        <v>2</v>
      </c>
      <c r="AZ48" s="31">
        <f xml:space="preserve"> IF( M34-D48&lt;0,-1,0)</f>
        <v>0</v>
      </c>
      <c r="BA48" s="31">
        <f xml:space="preserve"> IF(M34-D48&gt;17,C48+2,C48+1)</f>
        <v>6</v>
      </c>
      <c r="BB48" s="31">
        <f t="shared" si="70"/>
        <v>0</v>
      </c>
      <c r="BC48" s="31">
        <f t="shared" si="71"/>
        <v>0</v>
      </c>
      <c r="BD48" s="47">
        <f t="shared" si="72"/>
        <v>0</v>
      </c>
      <c r="BE48" s="31">
        <f xml:space="preserve"> IF( N34-D48&lt;0,-1,0)</f>
        <v>0</v>
      </c>
      <c r="BF48" s="31">
        <f xml:space="preserve"> IF(N34-D48&gt;17,C48+2,C48+1)</f>
        <v>6</v>
      </c>
      <c r="BG48" s="31">
        <f t="shared" si="73"/>
        <v>1</v>
      </c>
      <c r="BH48" s="31">
        <f t="shared" si="74"/>
        <v>1</v>
      </c>
      <c r="BI48" s="47">
        <f t="shared" si="75"/>
        <v>1</v>
      </c>
    </row>
    <row r="49" spans="2:61" x14ac:dyDescent="0.25">
      <c r="B49" s="4" t="s">
        <v>1</v>
      </c>
      <c r="C49" s="4">
        <f>SUM(C40:C48)</f>
        <v>35</v>
      </c>
      <c r="D49" s="4"/>
      <c r="E49" s="2"/>
      <c r="F49" s="6">
        <f>SUM(F40:F48)</f>
        <v>51</v>
      </c>
      <c r="G49" s="6">
        <f>SUM(G40:G48)</f>
        <v>63</v>
      </c>
      <c r="H49" s="6">
        <f>SUM(H40:H48)</f>
        <v>52</v>
      </c>
      <c r="I49" s="6">
        <f>SUM(I40:I48)</f>
        <v>46</v>
      </c>
      <c r="J49" s="2"/>
      <c r="K49" s="6">
        <f>SUM(K40:K48)</f>
        <v>48</v>
      </c>
      <c r="L49" s="6">
        <f>SUM(L40:L48)</f>
        <v>52</v>
      </c>
      <c r="M49" s="6">
        <f>SUM(M40:M48)</f>
        <v>47</v>
      </c>
      <c r="N49" s="6">
        <f>SUM(N40:N48)</f>
        <v>46</v>
      </c>
      <c r="O49" s="9"/>
      <c r="P49" s="3" t="s">
        <v>8</v>
      </c>
      <c r="Q49" s="3" t="s">
        <v>27</v>
      </c>
      <c r="R49" s="3"/>
      <c r="S49" s="3"/>
      <c r="T49" s="3" t="s">
        <v>8</v>
      </c>
      <c r="U49" s="15">
        <f>SUM(U40:U48)</f>
        <v>42</v>
      </c>
      <c r="V49" s="3" t="s">
        <v>8</v>
      </c>
      <c r="W49" s="3" t="s">
        <v>27</v>
      </c>
      <c r="X49" s="3"/>
      <c r="Y49" s="3" t="s">
        <v>8</v>
      </c>
      <c r="Z49" s="15">
        <f>SUM(Z40:Z48)</f>
        <v>46</v>
      </c>
      <c r="AA49" s="3" t="s">
        <v>8</v>
      </c>
      <c r="AB49" s="3" t="s">
        <v>27</v>
      </c>
      <c r="AC49" s="3"/>
      <c r="AD49" s="3" t="s">
        <v>8</v>
      </c>
      <c r="AE49" s="15">
        <f>SUM(AE40:AE48)</f>
        <v>43</v>
      </c>
      <c r="AF49" s="3" t="s">
        <v>8</v>
      </c>
      <c r="AG49" s="3" t="s">
        <v>27</v>
      </c>
      <c r="AH49" s="3"/>
      <c r="AI49" s="3"/>
      <c r="AJ49" s="3" t="s">
        <v>8</v>
      </c>
      <c r="AK49" s="15">
        <f>SUM(AK40:AK48)</f>
        <v>37</v>
      </c>
      <c r="AL49" s="2"/>
      <c r="AM49" s="2"/>
      <c r="AN49" s="6" t="s">
        <v>8</v>
      </c>
      <c r="AO49" s="6" t="s">
        <v>8</v>
      </c>
      <c r="AP49" s="6"/>
      <c r="AQ49" s="6"/>
      <c r="AR49" s="6"/>
      <c r="AS49" s="6">
        <f>SUM(AS40:AS48)</f>
        <v>11</v>
      </c>
      <c r="AT49" s="48">
        <f>SUM(AT40:AT48)</f>
        <v>11</v>
      </c>
      <c r="AU49" s="6" t="s">
        <v>8</v>
      </c>
      <c r="AV49" s="6" t="s">
        <v>8</v>
      </c>
      <c r="AW49" s="6"/>
      <c r="AX49" s="6">
        <f>SUM(AX40:AX48)</f>
        <v>11</v>
      </c>
      <c r="AY49" s="48">
        <f>SUM(AY40:AY48)</f>
        <v>11</v>
      </c>
      <c r="AZ49" s="6" t="s">
        <v>8</v>
      </c>
      <c r="BA49" s="6" t="s">
        <v>8</v>
      </c>
      <c r="BB49" s="6"/>
      <c r="BC49" s="6">
        <f>SUM(BC40:BC48)</f>
        <v>11</v>
      </c>
      <c r="BD49" s="48">
        <f>SUM(BD40:BD48)</f>
        <v>11</v>
      </c>
      <c r="BE49" s="6" t="s">
        <v>8</v>
      </c>
      <c r="BF49" s="6" t="s">
        <v>8</v>
      </c>
      <c r="BG49" s="6"/>
      <c r="BH49" s="6">
        <f>SUM(BH40:BH48)</f>
        <v>16</v>
      </c>
      <c r="BI49" s="48">
        <f>SUM(BI40:BI48)</f>
        <v>16</v>
      </c>
    </row>
    <row r="50" spans="2:61" x14ac:dyDescent="0.25">
      <c r="B50" s="29">
        <v>10</v>
      </c>
      <c r="C50" s="29">
        <f>'DAY 2 INPUT'!C16</f>
        <v>5</v>
      </c>
      <c r="D50" s="29">
        <f>'DAY 2 INPUT'!D16</f>
        <v>11</v>
      </c>
      <c r="E50" s="2"/>
      <c r="F50" s="114">
        <f>'DAY 2 INPUT'!J16</f>
        <v>9</v>
      </c>
      <c r="G50" s="114">
        <f>'DAY 2 INPUT'!K16</f>
        <v>9</v>
      </c>
      <c r="H50" s="114">
        <f>'DAY 2 INPUT'!L16</f>
        <v>6</v>
      </c>
      <c r="I50" s="114">
        <f>'DAY 2 INPUT'!M16</f>
        <v>8</v>
      </c>
      <c r="J50" s="2"/>
      <c r="K50" s="31">
        <f t="shared" ref="K50:K58" si="76">IF(F50-C50 &gt;2,C50+2,F50)</f>
        <v>7</v>
      </c>
      <c r="L50" s="31">
        <f t="shared" ref="L50:L58" si="77">IF(G50-C50 &gt;2,C50+2,G50)</f>
        <v>7</v>
      </c>
      <c r="M50" s="31">
        <f t="shared" ref="M50:M58" si="78">IF(H50-C50 &gt;2,C50+2,H50)</f>
        <v>6</v>
      </c>
      <c r="N50" s="31">
        <f t="shared" ref="N50:N58" si="79">IF(I50-C50 &gt;2,C50+2,I50)</f>
        <v>7</v>
      </c>
      <c r="O50" s="9"/>
      <c r="P50" s="33">
        <f>IF(K34=D50,1,0)</f>
        <v>0</v>
      </c>
      <c r="Q50" s="33">
        <f>IF(K34&gt;D50,1,0)</f>
        <v>1</v>
      </c>
      <c r="R50" s="33">
        <f>IF(K34&gt;D50+17,1,0)</f>
        <v>0</v>
      </c>
      <c r="S50" s="33"/>
      <c r="T50" s="33">
        <f t="shared" ref="T50:T58" si="80">SUM(P50:R50)+C50</f>
        <v>6</v>
      </c>
      <c r="U50" s="181">
        <f t="shared" ref="U50:U58" si="81">(F50-T50)+C50</f>
        <v>8</v>
      </c>
      <c r="V50" s="33">
        <f>IF(L34=D50,1,0)</f>
        <v>0</v>
      </c>
      <c r="W50" s="33">
        <f>IF(L34&gt;D50,1,0)</f>
        <v>1</v>
      </c>
      <c r="X50" s="33">
        <f>IF(L34&gt;D50+17,1,0)</f>
        <v>1</v>
      </c>
      <c r="Y50" s="33">
        <f t="shared" ref="Y50:Y58" si="82">SUM(V50:X50)+C50</f>
        <v>7</v>
      </c>
      <c r="Z50" s="181">
        <f t="shared" ref="Z50:Z58" si="83">(G50-Y50)+C50</f>
        <v>7</v>
      </c>
      <c r="AA50" s="33">
        <f>IF(M34=D50,1,0)</f>
        <v>0</v>
      </c>
      <c r="AB50" s="33">
        <f>IF(M34&gt;D50,1,0)</f>
        <v>1</v>
      </c>
      <c r="AC50" s="33">
        <f>IF(M34&gt;D50+17,1,0)</f>
        <v>0</v>
      </c>
      <c r="AD50" s="33">
        <f t="shared" ref="AD50:AD58" si="84">SUM(AA50:AC50)+C50</f>
        <v>6</v>
      </c>
      <c r="AE50" s="181">
        <f t="shared" ref="AE50:AE58" si="85">(H50-AD50)+C50</f>
        <v>5</v>
      </c>
      <c r="AF50" s="33">
        <f>IF(N34=D50,1,0)</f>
        <v>0</v>
      </c>
      <c r="AG50" s="33">
        <f>IF(N34&gt;D50,1,0)</f>
        <v>1</v>
      </c>
      <c r="AH50" s="33">
        <f>IF(N34&gt;D50+17,1,0)</f>
        <v>0</v>
      </c>
      <c r="AI50" s="33"/>
      <c r="AJ50" s="33">
        <f t="shared" ref="AJ50:AJ58" si="86">SUM(AF50:AH50)+C50</f>
        <v>6</v>
      </c>
      <c r="AK50" s="181">
        <f t="shared" ref="AK50:AK58" si="87">(I50-AJ50)+C50</f>
        <v>7</v>
      </c>
      <c r="AL50" s="2"/>
      <c r="AM50" s="2"/>
      <c r="AN50" s="31">
        <f xml:space="preserve"> IF( K34-D50&lt;0,-1,0)</f>
        <v>0</v>
      </c>
      <c r="AO50" s="31">
        <f xml:space="preserve"> IF(K34-D50&gt;17,C50+2,C50+1)</f>
        <v>6</v>
      </c>
      <c r="AP50" s="31">
        <f t="shared" ref="AP50:AP58" si="88">(AO50+2)-F50</f>
        <v>-1</v>
      </c>
      <c r="AQ50" s="31"/>
      <c r="AR50" s="31"/>
      <c r="AS50" s="31">
        <f t="shared" ref="AS50:AS58" si="89">IF(AP50&lt;0,0,AP50+AN50)</f>
        <v>0</v>
      </c>
      <c r="AT50" s="47">
        <f t="shared" ref="AT50:AT58" si="90">IF(AS50&lt;0,0,AS50)</f>
        <v>0</v>
      </c>
      <c r="AU50" s="31">
        <f xml:space="preserve"> IF( L34-D50&lt;0,-1,0)</f>
        <v>0</v>
      </c>
      <c r="AV50" s="31">
        <f xml:space="preserve"> IF(L34-D50&gt;17,C50+2,C50+1)</f>
        <v>7</v>
      </c>
      <c r="AW50" s="31">
        <f t="shared" ref="AW50:AW58" si="91">(AV50+2)-G50</f>
        <v>0</v>
      </c>
      <c r="AX50" s="31">
        <f t="shared" ref="AX50:AX58" si="92" xml:space="preserve"> IF(AW50&lt;0, 0, AW50+AU50)</f>
        <v>0</v>
      </c>
      <c r="AY50" s="47">
        <f t="shared" ref="AY50:AY58" si="93">IF(AX50&lt;0,0,AX50)</f>
        <v>0</v>
      </c>
      <c r="AZ50" s="31">
        <f xml:space="preserve"> IF( M34-D50&lt;0,-1,0)</f>
        <v>0</v>
      </c>
      <c r="BA50" s="31">
        <f xml:space="preserve"> IF(M34-D50&gt;17,C50+2,C50+1)</f>
        <v>6</v>
      </c>
      <c r="BB50" s="31">
        <f t="shared" ref="BB50:BB58" si="94">(BA50+2)-H50</f>
        <v>2</v>
      </c>
      <c r="BC50" s="31">
        <f t="shared" ref="BC50:BC58" si="95">IF(BB50&lt;0,0,BB50+AZ50)</f>
        <v>2</v>
      </c>
      <c r="BD50" s="47">
        <f t="shared" ref="BD50:BD58" si="96">IF(BC50&lt;0,0,BC50)</f>
        <v>2</v>
      </c>
      <c r="BE50" s="31">
        <f xml:space="preserve"> IF( N34-D50&lt;0,-1,0)</f>
        <v>0</v>
      </c>
      <c r="BF50" s="31">
        <f xml:space="preserve"> IF(N34-D50&gt;17,C50+2,C50+1)</f>
        <v>6</v>
      </c>
      <c r="BG50" s="31">
        <f t="shared" ref="BG50:BG58" si="97">(BF50+2)-I50</f>
        <v>0</v>
      </c>
      <c r="BH50" s="31">
        <f t="shared" ref="BH50:BH58" si="98" xml:space="preserve"> IF(BG50&lt;0, 0, BG50+BE50)</f>
        <v>0</v>
      </c>
      <c r="BI50" s="47">
        <f t="shared" ref="BI50:BI58" si="99">IF(BH50&lt;0,0,BH50)</f>
        <v>0</v>
      </c>
    </row>
    <row r="51" spans="2:61" x14ac:dyDescent="0.25">
      <c r="B51" s="4">
        <v>11</v>
      </c>
      <c r="C51" s="138">
        <f>'DAY 2 INPUT'!C17</f>
        <v>4</v>
      </c>
      <c r="D51" s="138">
        <f>'DAY 2 INPUT'!D17</f>
        <v>1</v>
      </c>
      <c r="E51" s="76"/>
      <c r="F51" s="140">
        <f>'DAY 2 INPUT'!J17</f>
        <v>7</v>
      </c>
      <c r="G51" s="140">
        <f>'DAY 2 INPUT'!K17</f>
        <v>9</v>
      </c>
      <c r="H51" s="140">
        <f>'DAY 2 INPUT'!L17</f>
        <v>7</v>
      </c>
      <c r="I51" s="140">
        <f>'DAY 2 INPUT'!M17</f>
        <v>6</v>
      </c>
      <c r="J51" s="2"/>
      <c r="K51" s="6">
        <f t="shared" si="76"/>
        <v>6</v>
      </c>
      <c r="L51" s="6">
        <f t="shared" si="77"/>
        <v>6</v>
      </c>
      <c r="M51" s="6">
        <f t="shared" si="78"/>
        <v>6</v>
      </c>
      <c r="N51" s="6">
        <f t="shared" si="79"/>
        <v>6</v>
      </c>
      <c r="O51" s="9"/>
      <c r="P51" s="3">
        <f>IF(K34=D51,1,0)</f>
        <v>0</v>
      </c>
      <c r="Q51" s="3">
        <f>IF(K34&gt;D51,1,0)</f>
        <v>1</v>
      </c>
      <c r="R51" s="3">
        <f>IF(K34&gt;D51+17,1,0)</f>
        <v>0</v>
      </c>
      <c r="S51" s="3"/>
      <c r="T51" s="3">
        <f t="shared" si="80"/>
        <v>5</v>
      </c>
      <c r="U51" s="15">
        <f t="shared" si="81"/>
        <v>6</v>
      </c>
      <c r="V51" s="3">
        <f>IF(L34=D51,1,0)</f>
        <v>0</v>
      </c>
      <c r="W51" s="3">
        <f>IF(L34&gt;D51,1,0)</f>
        <v>1</v>
      </c>
      <c r="X51" s="3">
        <f>IF(L34&gt;D51+17,1,0)</f>
        <v>1</v>
      </c>
      <c r="Y51" s="3">
        <f t="shared" si="82"/>
        <v>6</v>
      </c>
      <c r="Z51" s="15">
        <f t="shared" si="83"/>
        <v>7</v>
      </c>
      <c r="AA51" s="3">
        <f>IF(M34=D51,1,0)</f>
        <v>0</v>
      </c>
      <c r="AB51" s="3">
        <f>IF(M34&gt;D51,1,0)</f>
        <v>1</v>
      </c>
      <c r="AC51" s="3">
        <f>IF(M34&gt;D51+17,1,0)</f>
        <v>0</v>
      </c>
      <c r="AD51" s="3">
        <f t="shared" si="84"/>
        <v>5</v>
      </c>
      <c r="AE51" s="15">
        <f t="shared" si="85"/>
        <v>6</v>
      </c>
      <c r="AF51" s="3">
        <f>IF(N34=D51,1,0)</f>
        <v>0</v>
      </c>
      <c r="AG51" s="3">
        <f>IF(N34&gt;D51,1,0)</f>
        <v>1</v>
      </c>
      <c r="AH51" s="3">
        <f>IF(N34&gt;D51+17,1,0)</f>
        <v>1</v>
      </c>
      <c r="AI51" s="3"/>
      <c r="AJ51" s="3">
        <f t="shared" si="86"/>
        <v>6</v>
      </c>
      <c r="AK51" s="15">
        <f t="shared" si="87"/>
        <v>4</v>
      </c>
      <c r="AL51" s="2"/>
      <c r="AM51" s="2"/>
      <c r="AN51" s="6">
        <f xml:space="preserve"> IF( K34-D51&lt;0,-1,0)</f>
        <v>0</v>
      </c>
      <c r="AO51" s="6">
        <f xml:space="preserve"> IF(K34-D51&gt;17,C51+2,C51+1)</f>
        <v>5</v>
      </c>
      <c r="AP51" s="6">
        <f t="shared" si="88"/>
        <v>0</v>
      </c>
      <c r="AQ51" s="6"/>
      <c r="AR51" s="6"/>
      <c r="AS51" s="74">
        <f t="shared" si="89"/>
        <v>0</v>
      </c>
      <c r="AT51" s="47">
        <f t="shared" si="90"/>
        <v>0</v>
      </c>
      <c r="AU51" s="6">
        <f xml:space="preserve"> IF( L34-D51&lt;0,-1,0)</f>
        <v>0</v>
      </c>
      <c r="AV51" s="6">
        <f xml:space="preserve"> IF(L34-D51&gt;17,C51+2,C51+1)</f>
        <v>6</v>
      </c>
      <c r="AW51" s="6">
        <f t="shared" si="91"/>
        <v>-1</v>
      </c>
      <c r="AX51" s="6">
        <f t="shared" si="92"/>
        <v>0</v>
      </c>
      <c r="AY51" s="47">
        <f t="shared" si="93"/>
        <v>0</v>
      </c>
      <c r="AZ51" s="6">
        <f xml:space="preserve"> IF( M34-D51&lt;0,-1,0)</f>
        <v>0</v>
      </c>
      <c r="BA51" s="6">
        <f xml:space="preserve"> IF(M34-D51&gt;17,C51+2,C51+1)</f>
        <v>5</v>
      </c>
      <c r="BB51" s="6">
        <f t="shared" si="94"/>
        <v>0</v>
      </c>
      <c r="BC51" s="6">
        <f t="shared" si="95"/>
        <v>0</v>
      </c>
      <c r="BD51" s="47">
        <f t="shared" si="96"/>
        <v>0</v>
      </c>
      <c r="BE51" s="6">
        <f xml:space="preserve"> IF( N34-D51&lt;0,-1,0)</f>
        <v>0</v>
      </c>
      <c r="BF51" s="6">
        <f xml:space="preserve"> IF(N34-D51&gt;17,C51+2,C51+1)</f>
        <v>6</v>
      </c>
      <c r="BG51" s="6">
        <f t="shared" si="97"/>
        <v>2</v>
      </c>
      <c r="BH51" s="6">
        <f t="shared" si="98"/>
        <v>2</v>
      </c>
      <c r="BI51" s="47">
        <f t="shared" si="99"/>
        <v>2</v>
      </c>
    </row>
    <row r="52" spans="2:61" x14ac:dyDescent="0.25">
      <c r="B52" s="29">
        <v>12</v>
      </c>
      <c r="C52" s="29">
        <f>'DAY 2 INPUT'!C18</f>
        <v>4</v>
      </c>
      <c r="D52" s="29">
        <f>'DAY 2 INPUT'!D18</f>
        <v>7</v>
      </c>
      <c r="E52" s="2"/>
      <c r="F52" s="114">
        <f>'DAY 2 INPUT'!J18</f>
        <v>7</v>
      </c>
      <c r="G52" s="114">
        <f>'DAY 2 INPUT'!K18</f>
        <v>7</v>
      </c>
      <c r="H52" s="114">
        <f>'DAY 2 INPUT'!L18</f>
        <v>5</v>
      </c>
      <c r="I52" s="114">
        <f>'DAY 2 INPUT'!M18</f>
        <v>4</v>
      </c>
      <c r="J52" s="2"/>
      <c r="K52" s="31">
        <f t="shared" si="76"/>
        <v>6</v>
      </c>
      <c r="L52" s="31">
        <f t="shared" si="77"/>
        <v>6</v>
      </c>
      <c r="M52" s="31">
        <f t="shared" si="78"/>
        <v>5</v>
      </c>
      <c r="N52" s="31">
        <f t="shared" si="79"/>
        <v>4</v>
      </c>
      <c r="O52" s="9"/>
      <c r="P52" s="33">
        <f>IF(K34=D52,1,0)</f>
        <v>0</v>
      </c>
      <c r="Q52" s="33">
        <f>IF(K34&gt;D52,1,0)</f>
        <v>1</v>
      </c>
      <c r="R52" s="33">
        <f>IF(K34&gt;D52+17,1,0)</f>
        <v>0</v>
      </c>
      <c r="S52" s="33"/>
      <c r="T52" s="33">
        <f t="shared" si="80"/>
        <v>5</v>
      </c>
      <c r="U52" s="181">
        <f t="shared" si="81"/>
        <v>6</v>
      </c>
      <c r="V52" s="33">
        <f>IF(L34=D52,1,0)</f>
        <v>0</v>
      </c>
      <c r="W52" s="33">
        <f>IF(L34&gt;D52,1,0)</f>
        <v>1</v>
      </c>
      <c r="X52" s="33">
        <f>IF(L34&gt;D52+17,1,0)</f>
        <v>1</v>
      </c>
      <c r="Y52" s="33">
        <f t="shared" si="82"/>
        <v>6</v>
      </c>
      <c r="Z52" s="181">
        <f t="shared" si="83"/>
        <v>5</v>
      </c>
      <c r="AA52" s="33">
        <f>IF(M34=D52,1,0)</f>
        <v>0</v>
      </c>
      <c r="AB52" s="33">
        <f>IF(M34&gt;D52,1,0)</f>
        <v>1</v>
      </c>
      <c r="AC52" s="33">
        <f>IF(M34&gt;D52+17,1,0)</f>
        <v>0</v>
      </c>
      <c r="AD52" s="33">
        <f t="shared" si="84"/>
        <v>5</v>
      </c>
      <c r="AE52" s="181">
        <f t="shared" si="85"/>
        <v>4</v>
      </c>
      <c r="AF52" s="33">
        <f>IF(N34=D52,1,0)</f>
        <v>0</v>
      </c>
      <c r="AG52" s="33">
        <f>IF(N34&gt;D52,1,0)</f>
        <v>1</v>
      </c>
      <c r="AH52" s="33">
        <f>IF(N34&gt;D52+17,1,0)</f>
        <v>0</v>
      </c>
      <c r="AI52" s="33"/>
      <c r="AJ52" s="33">
        <f t="shared" si="86"/>
        <v>5</v>
      </c>
      <c r="AK52" s="181">
        <f t="shared" si="87"/>
        <v>3</v>
      </c>
      <c r="AL52" s="2"/>
      <c r="AM52" s="2"/>
      <c r="AN52" s="31">
        <f xml:space="preserve"> IF( K34-D52&lt;0,-1,0)</f>
        <v>0</v>
      </c>
      <c r="AO52" s="31">
        <f xml:space="preserve"> IF(K34-D52&gt;17,C52+2,C52+1)</f>
        <v>5</v>
      </c>
      <c r="AP52" s="31">
        <f t="shared" si="88"/>
        <v>0</v>
      </c>
      <c r="AQ52" s="31"/>
      <c r="AR52" s="31"/>
      <c r="AS52" s="31">
        <f t="shared" si="89"/>
        <v>0</v>
      </c>
      <c r="AT52" s="47">
        <f t="shared" si="90"/>
        <v>0</v>
      </c>
      <c r="AU52" s="31">
        <f xml:space="preserve"> IF( L34-D52&lt;0,-1,0)</f>
        <v>0</v>
      </c>
      <c r="AV52" s="31">
        <f xml:space="preserve"> IF(L34-D52&gt;17,C52+2,C52+1)</f>
        <v>6</v>
      </c>
      <c r="AW52" s="31">
        <f t="shared" si="91"/>
        <v>1</v>
      </c>
      <c r="AX52" s="31">
        <f t="shared" si="92"/>
        <v>1</v>
      </c>
      <c r="AY52" s="47">
        <f t="shared" si="93"/>
        <v>1</v>
      </c>
      <c r="AZ52" s="31">
        <f xml:space="preserve"> IF( M34-D52&lt;0,-1,0)</f>
        <v>0</v>
      </c>
      <c r="BA52" s="31">
        <f xml:space="preserve"> IF(M34-D52&gt;17,C52+2,C52+1)</f>
        <v>5</v>
      </c>
      <c r="BB52" s="31">
        <f t="shared" si="94"/>
        <v>2</v>
      </c>
      <c r="BC52" s="31">
        <f t="shared" si="95"/>
        <v>2</v>
      </c>
      <c r="BD52" s="47">
        <f t="shared" si="96"/>
        <v>2</v>
      </c>
      <c r="BE52" s="31">
        <f xml:space="preserve"> IF( N34-D52&lt;0,-1,0)</f>
        <v>0</v>
      </c>
      <c r="BF52" s="31">
        <f xml:space="preserve"> IF(N34-D52&gt;17,C52+2,C52+1)</f>
        <v>5</v>
      </c>
      <c r="BG52" s="31">
        <f t="shared" si="97"/>
        <v>3</v>
      </c>
      <c r="BH52" s="31">
        <f t="shared" si="98"/>
        <v>3</v>
      </c>
      <c r="BI52" s="47">
        <f t="shared" si="99"/>
        <v>3</v>
      </c>
    </row>
    <row r="53" spans="2:61" x14ac:dyDescent="0.25">
      <c r="B53" s="14">
        <v>13</v>
      </c>
      <c r="C53" s="138">
        <f>'DAY 2 INPUT'!C19</f>
        <v>3</v>
      </c>
      <c r="D53" s="138">
        <f>'DAY 2 INPUT'!D19</f>
        <v>15</v>
      </c>
      <c r="E53" s="141"/>
      <c r="F53" s="140">
        <f>'DAY 2 INPUT'!J19</f>
        <v>8</v>
      </c>
      <c r="G53" s="140">
        <f>'DAY 2 INPUT'!K19</f>
        <v>5</v>
      </c>
      <c r="H53" s="140">
        <f>'DAY 2 INPUT'!L19</f>
        <v>4</v>
      </c>
      <c r="I53" s="140">
        <f>'DAY 2 INPUT'!M19</f>
        <v>5</v>
      </c>
      <c r="J53" s="2"/>
      <c r="K53" s="6">
        <f t="shared" si="76"/>
        <v>5</v>
      </c>
      <c r="L53" s="6">
        <f t="shared" si="77"/>
        <v>5</v>
      </c>
      <c r="M53" s="6">
        <f t="shared" si="78"/>
        <v>4</v>
      </c>
      <c r="N53" s="6">
        <f t="shared" si="79"/>
        <v>5</v>
      </c>
      <c r="O53" s="9"/>
      <c r="P53" s="3">
        <f>IF(K34=D53,1,0)</f>
        <v>0</v>
      </c>
      <c r="Q53" s="3">
        <f>IF(K34&gt;D53,1,0)</f>
        <v>1</v>
      </c>
      <c r="R53" s="3">
        <f>IF(K34&gt;D53+17,1,0)</f>
        <v>0</v>
      </c>
      <c r="S53" s="3"/>
      <c r="T53" s="3">
        <f t="shared" si="80"/>
        <v>4</v>
      </c>
      <c r="U53" s="15">
        <f t="shared" si="81"/>
        <v>7</v>
      </c>
      <c r="V53" s="3">
        <f>IF(L34=D53,1,0)</f>
        <v>0</v>
      </c>
      <c r="W53" s="3">
        <f>IF(L34&gt;D53,1,0)</f>
        <v>1</v>
      </c>
      <c r="X53" s="3">
        <f>IF(L34&gt;D53+17,1,0)</f>
        <v>1</v>
      </c>
      <c r="Y53" s="3">
        <f t="shared" si="82"/>
        <v>5</v>
      </c>
      <c r="Z53" s="15">
        <f t="shared" si="83"/>
        <v>3</v>
      </c>
      <c r="AA53" s="3">
        <f>IF(M34=D53,1,0)</f>
        <v>0</v>
      </c>
      <c r="AB53" s="3">
        <f>IF(M34&gt;D53,1,0)</f>
        <v>1</v>
      </c>
      <c r="AC53" s="3">
        <f>IF(M34&gt;D53+17,1,0)</f>
        <v>0</v>
      </c>
      <c r="AD53" s="3">
        <f t="shared" si="84"/>
        <v>4</v>
      </c>
      <c r="AE53" s="15">
        <f t="shared" si="85"/>
        <v>3</v>
      </c>
      <c r="AF53" s="3">
        <f>IF(N34=D53,1,0)</f>
        <v>0</v>
      </c>
      <c r="AG53" s="3">
        <f>IF(N34&gt;D53,1,0)</f>
        <v>1</v>
      </c>
      <c r="AH53" s="3">
        <f>IF(N34&gt;D53+17,1,0)</f>
        <v>0</v>
      </c>
      <c r="AI53" s="3"/>
      <c r="AJ53" s="3">
        <f t="shared" si="86"/>
        <v>4</v>
      </c>
      <c r="AK53" s="15">
        <f t="shared" si="87"/>
        <v>4</v>
      </c>
      <c r="AL53" s="2"/>
      <c r="AM53" s="2"/>
      <c r="AN53" s="6">
        <f xml:space="preserve"> IF( K34-D53&lt;0,-1,0)</f>
        <v>0</v>
      </c>
      <c r="AO53" s="6">
        <f xml:space="preserve"> IF(K34-D53&gt;17,C53+2,C53+1)</f>
        <v>4</v>
      </c>
      <c r="AP53" s="6">
        <f t="shared" si="88"/>
        <v>-2</v>
      </c>
      <c r="AQ53" s="6"/>
      <c r="AR53" s="6"/>
      <c r="AS53" s="74">
        <f t="shared" si="89"/>
        <v>0</v>
      </c>
      <c r="AT53" s="47">
        <f t="shared" si="90"/>
        <v>0</v>
      </c>
      <c r="AU53" s="6">
        <f xml:space="preserve"> IF( L34-D53&lt;0,-1,0)</f>
        <v>0</v>
      </c>
      <c r="AV53" s="6">
        <f xml:space="preserve"> IF(L34-D53&gt;17,C53+2,C53+1)</f>
        <v>5</v>
      </c>
      <c r="AW53" s="6">
        <f t="shared" si="91"/>
        <v>2</v>
      </c>
      <c r="AX53" s="6">
        <f t="shared" si="92"/>
        <v>2</v>
      </c>
      <c r="AY53" s="47">
        <f t="shared" si="93"/>
        <v>2</v>
      </c>
      <c r="AZ53" s="6">
        <f xml:space="preserve"> IF( M34-D53&lt;0,-1,0)</f>
        <v>0</v>
      </c>
      <c r="BA53" s="6">
        <f xml:space="preserve"> IF(M34-D53&gt;17,C53+2,C53+1)</f>
        <v>4</v>
      </c>
      <c r="BB53" s="6">
        <f t="shared" si="94"/>
        <v>2</v>
      </c>
      <c r="BC53" s="6">
        <f t="shared" si="95"/>
        <v>2</v>
      </c>
      <c r="BD53" s="47">
        <f t="shared" si="96"/>
        <v>2</v>
      </c>
      <c r="BE53" s="6">
        <f xml:space="preserve"> IF( N34-D53&lt;0,-1,0)</f>
        <v>0</v>
      </c>
      <c r="BF53" s="6">
        <f xml:space="preserve"> IF(N34-D53&gt;17,C53+2,C53+1)</f>
        <v>4</v>
      </c>
      <c r="BG53" s="6">
        <f t="shared" si="97"/>
        <v>1</v>
      </c>
      <c r="BH53" s="6">
        <f t="shared" si="98"/>
        <v>1</v>
      </c>
      <c r="BI53" s="47">
        <f t="shared" si="99"/>
        <v>1</v>
      </c>
    </row>
    <row r="54" spans="2:61" x14ac:dyDescent="0.25">
      <c r="B54" s="29">
        <v>14</v>
      </c>
      <c r="C54" s="29">
        <f>'DAY 2 INPUT'!C20</f>
        <v>4</v>
      </c>
      <c r="D54" s="29">
        <f>'DAY 2 INPUT'!D20</f>
        <v>3</v>
      </c>
      <c r="E54" s="2"/>
      <c r="F54" s="114">
        <f>'DAY 2 INPUT'!J20</f>
        <v>7</v>
      </c>
      <c r="G54" s="114">
        <f>'DAY 2 INPUT'!K20</f>
        <v>7</v>
      </c>
      <c r="H54" s="114">
        <f>'DAY 2 INPUT'!L20</f>
        <v>7</v>
      </c>
      <c r="I54" s="114">
        <f>'DAY 2 INPUT'!M20</f>
        <v>6</v>
      </c>
      <c r="J54" s="2"/>
      <c r="K54" s="31">
        <f t="shared" si="76"/>
        <v>6</v>
      </c>
      <c r="L54" s="31">
        <f t="shared" si="77"/>
        <v>6</v>
      </c>
      <c r="M54" s="31">
        <f t="shared" si="78"/>
        <v>6</v>
      </c>
      <c r="N54" s="31">
        <f t="shared" si="79"/>
        <v>6</v>
      </c>
      <c r="O54" s="9"/>
      <c r="P54" s="33">
        <f>IF(K34=D54,1,0)</f>
        <v>0</v>
      </c>
      <c r="Q54" s="33">
        <f>IF(K34&gt;D54,1,0)</f>
        <v>1</v>
      </c>
      <c r="R54" s="33">
        <f>IF(K34&gt;D54+17,1,0)</f>
        <v>0</v>
      </c>
      <c r="S54" s="33"/>
      <c r="T54" s="33">
        <f t="shared" si="80"/>
        <v>5</v>
      </c>
      <c r="U54" s="181">
        <f t="shared" si="81"/>
        <v>6</v>
      </c>
      <c r="V54" s="33">
        <f>IF(L34=D54,1,0)</f>
        <v>0</v>
      </c>
      <c r="W54" s="33">
        <f>IF(L34&gt;D54,1,0)</f>
        <v>1</v>
      </c>
      <c r="X54" s="33">
        <f>IF(L34&gt;D54+17,1,0)</f>
        <v>1</v>
      </c>
      <c r="Y54" s="33">
        <f t="shared" si="82"/>
        <v>6</v>
      </c>
      <c r="Z54" s="181">
        <f t="shared" si="83"/>
        <v>5</v>
      </c>
      <c r="AA54" s="33">
        <f>IF(M34=D54,1,0)</f>
        <v>0</v>
      </c>
      <c r="AB54" s="33">
        <f>IF(M34&gt;D54,1,0)</f>
        <v>1</v>
      </c>
      <c r="AC54" s="33">
        <f>IF(M34&gt;D54+17,1,0)</f>
        <v>0</v>
      </c>
      <c r="AD54" s="33">
        <f t="shared" si="84"/>
        <v>5</v>
      </c>
      <c r="AE54" s="181">
        <f t="shared" si="85"/>
        <v>6</v>
      </c>
      <c r="AF54" s="33">
        <f>IF(N34=D54,1,0)</f>
        <v>0</v>
      </c>
      <c r="AG54" s="33">
        <f>IF(N34&gt;D54,1,0)</f>
        <v>1</v>
      </c>
      <c r="AH54" s="33">
        <f>IF(N34&gt;D54+17,1,0)</f>
        <v>0</v>
      </c>
      <c r="AI54" s="33"/>
      <c r="AJ54" s="33">
        <f t="shared" si="86"/>
        <v>5</v>
      </c>
      <c r="AK54" s="181">
        <f t="shared" si="87"/>
        <v>5</v>
      </c>
      <c r="AL54" s="2"/>
      <c r="AM54" s="2"/>
      <c r="AN54" s="31">
        <f xml:space="preserve"> IF( K34-D54&lt;0,-1,0)</f>
        <v>0</v>
      </c>
      <c r="AO54" s="31">
        <f xml:space="preserve"> IF(K34-D54&gt;17,C54+2,C54+1)</f>
        <v>5</v>
      </c>
      <c r="AP54" s="31">
        <f t="shared" si="88"/>
        <v>0</v>
      </c>
      <c r="AQ54" s="31"/>
      <c r="AR54" s="31"/>
      <c r="AS54" s="31">
        <f t="shared" si="89"/>
        <v>0</v>
      </c>
      <c r="AT54" s="47">
        <f t="shared" si="90"/>
        <v>0</v>
      </c>
      <c r="AU54" s="31">
        <f xml:space="preserve"> IF( L34-D54&lt;0,-1,0)</f>
        <v>0</v>
      </c>
      <c r="AV54" s="31">
        <f xml:space="preserve"> IF(L34-D54&gt;17,C54+2,C54+1)</f>
        <v>6</v>
      </c>
      <c r="AW54" s="31">
        <f t="shared" si="91"/>
        <v>1</v>
      </c>
      <c r="AX54" s="31">
        <f t="shared" si="92"/>
        <v>1</v>
      </c>
      <c r="AY54" s="47">
        <f t="shared" si="93"/>
        <v>1</v>
      </c>
      <c r="AZ54" s="31">
        <f xml:space="preserve"> IF( M34-D54&lt;0,-1,0)</f>
        <v>0</v>
      </c>
      <c r="BA54" s="31">
        <f xml:space="preserve"> IF(M34-D54&gt;17,C54+2,C54+1)</f>
        <v>5</v>
      </c>
      <c r="BB54" s="31">
        <f t="shared" si="94"/>
        <v>0</v>
      </c>
      <c r="BC54" s="31">
        <f t="shared" si="95"/>
        <v>0</v>
      </c>
      <c r="BD54" s="47">
        <f t="shared" si="96"/>
        <v>0</v>
      </c>
      <c r="BE54" s="31">
        <f xml:space="preserve"> IF( N34-D54&lt;0,-1,0)</f>
        <v>0</v>
      </c>
      <c r="BF54" s="31">
        <f xml:space="preserve"> IF(N34-D54&gt;17,C54+2,C54+1)</f>
        <v>5</v>
      </c>
      <c r="BG54" s="31">
        <f t="shared" si="97"/>
        <v>1</v>
      </c>
      <c r="BH54" s="31">
        <f t="shared" si="98"/>
        <v>1</v>
      </c>
      <c r="BI54" s="47">
        <f t="shared" si="99"/>
        <v>1</v>
      </c>
    </row>
    <row r="55" spans="2:61" x14ac:dyDescent="0.25">
      <c r="B55" s="138">
        <v>15</v>
      </c>
      <c r="C55" s="138">
        <f>'DAY 2 INPUT'!C21</f>
        <v>4</v>
      </c>
      <c r="D55" s="138">
        <f>'DAY 2 INPUT'!D21</f>
        <v>13</v>
      </c>
      <c r="E55" s="76"/>
      <c r="F55" s="140">
        <f>'DAY 2 INPUT'!J21</f>
        <v>4</v>
      </c>
      <c r="G55" s="140">
        <f>'DAY 2 INPUT'!K21</f>
        <v>7</v>
      </c>
      <c r="H55" s="140">
        <f>'DAY 2 INPUT'!L21</f>
        <v>5</v>
      </c>
      <c r="I55" s="140">
        <f>'DAY 2 INPUT'!M21</f>
        <v>5</v>
      </c>
      <c r="J55" s="2"/>
      <c r="K55" s="6">
        <f t="shared" si="76"/>
        <v>4</v>
      </c>
      <c r="L55" s="6">
        <f t="shared" si="77"/>
        <v>6</v>
      </c>
      <c r="M55" s="6">
        <f t="shared" si="78"/>
        <v>5</v>
      </c>
      <c r="N55" s="6">
        <f t="shared" si="79"/>
        <v>5</v>
      </c>
      <c r="O55" s="9"/>
      <c r="P55" s="3">
        <f>IF(K34=D55,1,0)</f>
        <v>0</v>
      </c>
      <c r="Q55" s="3">
        <f>IF(K34&gt;D55,1,0)</f>
        <v>1</v>
      </c>
      <c r="R55" s="3">
        <f>IF(K34&gt;D55+17,1,0)</f>
        <v>0</v>
      </c>
      <c r="S55" s="3"/>
      <c r="T55" s="3">
        <f t="shared" si="80"/>
        <v>5</v>
      </c>
      <c r="U55" s="15">
        <f t="shared" si="81"/>
        <v>3</v>
      </c>
      <c r="V55" s="3">
        <f>IF(L34=D55,1,0)</f>
        <v>0</v>
      </c>
      <c r="W55" s="3">
        <f>IF(L34&gt;D55,1,0)</f>
        <v>1</v>
      </c>
      <c r="X55" s="3">
        <f>IF(L34&gt;D55+17,1,0)</f>
        <v>1</v>
      </c>
      <c r="Y55" s="3">
        <f t="shared" si="82"/>
        <v>6</v>
      </c>
      <c r="Z55" s="15">
        <f t="shared" si="83"/>
        <v>5</v>
      </c>
      <c r="AA55" s="3">
        <f>IF(M34=D55,1,0)</f>
        <v>0</v>
      </c>
      <c r="AB55" s="3">
        <f>IF(M34&gt;D55,1,0)</f>
        <v>1</v>
      </c>
      <c r="AC55" s="3">
        <f>IF(M34&gt;D55+17,1,0)</f>
        <v>0</v>
      </c>
      <c r="AD55" s="3">
        <f t="shared" si="84"/>
        <v>5</v>
      </c>
      <c r="AE55" s="15">
        <f t="shared" si="85"/>
        <v>4</v>
      </c>
      <c r="AF55" s="3">
        <f>IF(N34=D55,1,0)</f>
        <v>0</v>
      </c>
      <c r="AG55" s="3">
        <f>IF(N34&gt;D55,1,0)</f>
        <v>1</v>
      </c>
      <c r="AH55" s="3">
        <f>IF(N34&gt;D55+17,1,0)</f>
        <v>0</v>
      </c>
      <c r="AI55" s="3"/>
      <c r="AJ55" s="3">
        <f t="shared" si="86"/>
        <v>5</v>
      </c>
      <c r="AK55" s="15">
        <f t="shared" si="87"/>
        <v>4</v>
      </c>
      <c r="AL55" s="2"/>
      <c r="AM55" s="2"/>
      <c r="AN55" s="6">
        <f xml:space="preserve"> IF(K34-D55&lt;0,-1,0)</f>
        <v>0</v>
      </c>
      <c r="AO55" s="6">
        <f xml:space="preserve"> IF(K34-D55&gt;17,C55+2,C55+1)</f>
        <v>5</v>
      </c>
      <c r="AP55" s="6">
        <f t="shared" si="88"/>
        <v>3</v>
      </c>
      <c r="AQ55" s="6"/>
      <c r="AR55" s="6"/>
      <c r="AS55" s="74">
        <f t="shared" si="89"/>
        <v>3</v>
      </c>
      <c r="AT55" s="47">
        <f t="shared" si="90"/>
        <v>3</v>
      </c>
      <c r="AU55" s="6">
        <f xml:space="preserve"> IF( L34-D55&lt;0,-1,0)</f>
        <v>0</v>
      </c>
      <c r="AV55" s="6">
        <f xml:space="preserve"> IF(L34-D55&gt;17,C55+2,C55+1)</f>
        <v>6</v>
      </c>
      <c r="AW55" s="6">
        <f t="shared" si="91"/>
        <v>1</v>
      </c>
      <c r="AX55" s="6">
        <f t="shared" si="92"/>
        <v>1</v>
      </c>
      <c r="AY55" s="47">
        <f t="shared" si="93"/>
        <v>1</v>
      </c>
      <c r="AZ55" s="6">
        <f xml:space="preserve"> IF( M34-D55&lt;0,-1,0)</f>
        <v>0</v>
      </c>
      <c r="BA55" s="6">
        <f xml:space="preserve"> IF(M34-D55&gt;17,C55+2,C55+1)</f>
        <v>5</v>
      </c>
      <c r="BB55" s="6">
        <f t="shared" si="94"/>
        <v>2</v>
      </c>
      <c r="BC55" s="6">
        <f t="shared" si="95"/>
        <v>2</v>
      </c>
      <c r="BD55" s="47">
        <f t="shared" si="96"/>
        <v>2</v>
      </c>
      <c r="BE55" s="6">
        <f xml:space="preserve"> IF( N34-D55&lt;0,-1,0)</f>
        <v>0</v>
      </c>
      <c r="BF55" s="6">
        <f xml:space="preserve"> IF(N34-D55&gt;17,C55+2,C55+1)</f>
        <v>5</v>
      </c>
      <c r="BG55" s="6">
        <f t="shared" si="97"/>
        <v>2</v>
      </c>
      <c r="BH55" s="6">
        <f t="shared" si="98"/>
        <v>2</v>
      </c>
      <c r="BI55" s="47">
        <f t="shared" si="99"/>
        <v>2</v>
      </c>
    </row>
    <row r="56" spans="2:61" x14ac:dyDescent="0.25">
      <c r="B56" s="29">
        <v>16</v>
      </c>
      <c r="C56" s="29">
        <f>'DAY 2 INPUT'!C22</f>
        <v>3</v>
      </c>
      <c r="D56" s="29">
        <f>'DAY 2 INPUT'!D22</f>
        <v>17</v>
      </c>
      <c r="E56" s="2"/>
      <c r="F56" s="114">
        <f>'DAY 2 INPUT'!J22</f>
        <v>4</v>
      </c>
      <c r="G56" s="114">
        <f>'DAY 2 INPUT'!K22</f>
        <v>7</v>
      </c>
      <c r="H56" s="114">
        <f>'DAY 2 INPUT'!L22</f>
        <v>3</v>
      </c>
      <c r="I56" s="114">
        <f>'DAY 2 INPUT'!M22</f>
        <v>4</v>
      </c>
      <c r="J56" s="2"/>
      <c r="K56" s="31">
        <f t="shared" si="76"/>
        <v>4</v>
      </c>
      <c r="L56" s="31">
        <f t="shared" si="77"/>
        <v>5</v>
      </c>
      <c r="M56" s="31">
        <f t="shared" si="78"/>
        <v>3</v>
      </c>
      <c r="N56" s="31">
        <f t="shared" si="79"/>
        <v>4</v>
      </c>
      <c r="O56" s="9"/>
      <c r="P56" s="33">
        <f>IF(K34=D56,1,0)</f>
        <v>0</v>
      </c>
      <c r="Q56" s="33">
        <f>IF(K34&gt;D56,1,0)</f>
        <v>1</v>
      </c>
      <c r="R56" s="33">
        <f>IF(K34&gt;D56+17,1,0)</f>
        <v>0</v>
      </c>
      <c r="S56" s="33"/>
      <c r="T56" s="33">
        <f t="shared" si="80"/>
        <v>4</v>
      </c>
      <c r="U56" s="181">
        <f t="shared" si="81"/>
        <v>3</v>
      </c>
      <c r="V56" s="33">
        <f>IF(L34=D56,1,0)</f>
        <v>0</v>
      </c>
      <c r="W56" s="33">
        <f>IF(L34&gt;D56,1,0)</f>
        <v>1</v>
      </c>
      <c r="X56" s="33">
        <f>IF(L34&gt;D56+17,1,0)</f>
        <v>0</v>
      </c>
      <c r="Y56" s="33">
        <f t="shared" si="82"/>
        <v>4</v>
      </c>
      <c r="Z56" s="181">
        <f t="shared" si="83"/>
        <v>6</v>
      </c>
      <c r="AA56" s="33">
        <f>IF(M34=D56,1,0)</f>
        <v>0</v>
      </c>
      <c r="AB56" s="33">
        <f>IF(M34&gt;D56,1,0)</f>
        <v>1</v>
      </c>
      <c r="AC56" s="33">
        <f>IF(M34&gt;D56+17,1,0)</f>
        <v>0</v>
      </c>
      <c r="AD56" s="33">
        <f t="shared" si="84"/>
        <v>4</v>
      </c>
      <c r="AE56" s="181">
        <f t="shared" si="85"/>
        <v>2</v>
      </c>
      <c r="AF56" s="33">
        <f>IF(N34=D56,1,0)</f>
        <v>0</v>
      </c>
      <c r="AG56" s="33">
        <f>IF(N34&gt;D56,1,0)</f>
        <v>1</v>
      </c>
      <c r="AH56" s="33">
        <f>IF(N34&gt;D56+17,1,0)</f>
        <v>0</v>
      </c>
      <c r="AI56" s="33"/>
      <c r="AJ56" s="33">
        <f t="shared" si="86"/>
        <v>4</v>
      </c>
      <c r="AK56" s="181">
        <f t="shared" si="87"/>
        <v>3</v>
      </c>
      <c r="AL56" s="2"/>
      <c r="AM56" s="2"/>
      <c r="AN56" s="31">
        <f xml:space="preserve"> IF( K34-D56&lt;0,-1,0)</f>
        <v>0</v>
      </c>
      <c r="AO56" s="31">
        <f xml:space="preserve"> IF(K34-D56&gt;17,C56+2,C56+1)</f>
        <v>4</v>
      </c>
      <c r="AP56" s="31">
        <f t="shared" si="88"/>
        <v>2</v>
      </c>
      <c r="AQ56" s="31"/>
      <c r="AR56" s="31"/>
      <c r="AS56" s="31">
        <f t="shared" si="89"/>
        <v>2</v>
      </c>
      <c r="AT56" s="47">
        <f t="shared" si="90"/>
        <v>2</v>
      </c>
      <c r="AU56" s="31">
        <f xml:space="preserve"> IF( L34-D56&lt;0,-1,0)</f>
        <v>0</v>
      </c>
      <c r="AV56" s="31">
        <f xml:space="preserve"> IF(L34-D56&gt;17,C56+2,C56+1)</f>
        <v>4</v>
      </c>
      <c r="AW56" s="31">
        <f t="shared" si="91"/>
        <v>-1</v>
      </c>
      <c r="AX56" s="31">
        <f t="shared" si="92"/>
        <v>0</v>
      </c>
      <c r="AY56" s="47">
        <f t="shared" si="93"/>
        <v>0</v>
      </c>
      <c r="AZ56" s="31">
        <f xml:space="preserve"> IF( M34-D56&lt;0,-1,0)</f>
        <v>0</v>
      </c>
      <c r="BA56" s="31">
        <f xml:space="preserve"> IF(M34-D56&gt;17,C56+2,C56+1)</f>
        <v>4</v>
      </c>
      <c r="BB56" s="31">
        <f t="shared" si="94"/>
        <v>3</v>
      </c>
      <c r="BC56" s="31">
        <f t="shared" si="95"/>
        <v>3</v>
      </c>
      <c r="BD56" s="47">
        <f t="shared" si="96"/>
        <v>3</v>
      </c>
      <c r="BE56" s="31">
        <f xml:space="preserve"> IF( N34-D56&lt;0,-1,0)</f>
        <v>0</v>
      </c>
      <c r="BF56" s="31">
        <f xml:space="preserve"> IF(N34-D56&gt;17,C56+2,C56+1)</f>
        <v>4</v>
      </c>
      <c r="BG56" s="31">
        <f t="shared" si="97"/>
        <v>2</v>
      </c>
      <c r="BH56" s="31">
        <f t="shared" si="98"/>
        <v>2</v>
      </c>
      <c r="BI56" s="47">
        <f t="shared" si="99"/>
        <v>2</v>
      </c>
    </row>
    <row r="57" spans="2:61" x14ac:dyDescent="0.25">
      <c r="B57" s="4">
        <v>17</v>
      </c>
      <c r="C57" s="138">
        <f>'DAY 2 INPUT'!C23</f>
        <v>5</v>
      </c>
      <c r="D57" s="138">
        <f>'DAY 2 INPUT'!D23</f>
        <v>5</v>
      </c>
      <c r="E57" s="76"/>
      <c r="F57" s="140">
        <f>'DAY 2 INPUT'!J23</f>
        <v>4</v>
      </c>
      <c r="G57" s="140">
        <f>'DAY 2 INPUT'!K23</f>
        <v>9</v>
      </c>
      <c r="H57" s="140">
        <f>'DAY 2 INPUT'!L23</f>
        <v>7</v>
      </c>
      <c r="I57" s="140">
        <f>'DAY 2 INPUT'!M23</f>
        <v>7</v>
      </c>
      <c r="J57" s="2"/>
      <c r="K57" s="6">
        <f t="shared" si="76"/>
        <v>4</v>
      </c>
      <c r="L57" s="6">
        <f t="shared" si="77"/>
        <v>7</v>
      </c>
      <c r="M57" s="6">
        <f t="shared" si="78"/>
        <v>7</v>
      </c>
      <c r="N57" s="6">
        <f t="shared" si="79"/>
        <v>7</v>
      </c>
      <c r="O57" s="9"/>
      <c r="P57" s="3">
        <f>IF(K34=D57,1,0)</f>
        <v>0</v>
      </c>
      <c r="Q57" s="3">
        <f>IF(K34&gt;D57,1,0)</f>
        <v>1</v>
      </c>
      <c r="R57" s="3">
        <f>IF(K34&gt;D57+17,1,0)</f>
        <v>0</v>
      </c>
      <c r="S57" s="3"/>
      <c r="T57" s="3">
        <f t="shared" si="80"/>
        <v>6</v>
      </c>
      <c r="U57" s="15">
        <f t="shared" si="81"/>
        <v>3</v>
      </c>
      <c r="V57" s="3">
        <f>IF(L34=D57,1,0)</f>
        <v>0</v>
      </c>
      <c r="W57" s="3">
        <f>IF(L34&gt;D57,1,0)</f>
        <v>1</v>
      </c>
      <c r="X57" s="3">
        <f>IF(L34&gt;D57+17,1,0)</f>
        <v>1</v>
      </c>
      <c r="Y57" s="3">
        <f t="shared" si="82"/>
        <v>7</v>
      </c>
      <c r="Z57" s="15">
        <f t="shared" si="83"/>
        <v>7</v>
      </c>
      <c r="AA57" s="3">
        <f>IF(M34=D57,1,0)</f>
        <v>0</v>
      </c>
      <c r="AB57" s="3">
        <f>IF(M34&gt;D57,1,0)</f>
        <v>1</v>
      </c>
      <c r="AC57" s="3">
        <f>IF(M34&gt;D57+17,1,0)</f>
        <v>0</v>
      </c>
      <c r="AD57" s="3">
        <f t="shared" si="84"/>
        <v>6</v>
      </c>
      <c r="AE57" s="15">
        <f t="shared" si="85"/>
        <v>6</v>
      </c>
      <c r="AF57" s="3">
        <f>IF(N34=D57,1,0)</f>
        <v>0</v>
      </c>
      <c r="AG57" s="3">
        <f>IF(N34&gt;D57,1,0)</f>
        <v>1</v>
      </c>
      <c r="AH57" s="3">
        <f>IF(N34&gt;D57+17,1,0)</f>
        <v>0</v>
      </c>
      <c r="AI57" s="3"/>
      <c r="AJ57" s="3">
        <f t="shared" si="86"/>
        <v>6</v>
      </c>
      <c r="AK57" s="15">
        <f t="shared" si="87"/>
        <v>6</v>
      </c>
      <c r="AL57" s="2"/>
      <c r="AM57" s="2"/>
      <c r="AN57" s="6">
        <f xml:space="preserve"> IF( K34-D57&lt;0,-1,0)</f>
        <v>0</v>
      </c>
      <c r="AO57" s="6">
        <f xml:space="preserve"> IF(K34-D57&gt;17,C57+2,C57+1)</f>
        <v>6</v>
      </c>
      <c r="AP57" s="6">
        <f t="shared" si="88"/>
        <v>4</v>
      </c>
      <c r="AQ57" s="6"/>
      <c r="AR57" s="6"/>
      <c r="AS57" s="74">
        <f t="shared" si="89"/>
        <v>4</v>
      </c>
      <c r="AT57" s="47">
        <f t="shared" si="90"/>
        <v>4</v>
      </c>
      <c r="AU57" s="6">
        <f xml:space="preserve"> IF( L34-D57&lt;0,-1,0)</f>
        <v>0</v>
      </c>
      <c r="AV57" s="6">
        <f xml:space="preserve"> IF(L34-D57&gt;17,C57+2,C57+1)</f>
        <v>7</v>
      </c>
      <c r="AW57" s="6">
        <f t="shared" si="91"/>
        <v>0</v>
      </c>
      <c r="AX57" s="6">
        <f t="shared" si="92"/>
        <v>0</v>
      </c>
      <c r="AY57" s="47">
        <f t="shared" si="93"/>
        <v>0</v>
      </c>
      <c r="AZ57" s="6">
        <f xml:space="preserve"> IF( M34-D57&lt;0,-1,0)</f>
        <v>0</v>
      </c>
      <c r="BA57" s="6">
        <f xml:space="preserve"> IF(M34-D57&gt;17,C57+2,C57+1)</f>
        <v>6</v>
      </c>
      <c r="BB57" s="6">
        <f t="shared" si="94"/>
        <v>1</v>
      </c>
      <c r="BC57" s="6">
        <f t="shared" si="95"/>
        <v>1</v>
      </c>
      <c r="BD57" s="47">
        <f t="shared" si="96"/>
        <v>1</v>
      </c>
      <c r="BE57" s="6">
        <f xml:space="preserve"> IF( N34-D57&lt;0,-1,0)</f>
        <v>0</v>
      </c>
      <c r="BF57" s="6">
        <f xml:space="preserve"> IF(N34-D57&gt;17,C57+2,C57+1)</f>
        <v>6</v>
      </c>
      <c r="BG57" s="6">
        <f t="shared" si="97"/>
        <v>1</v>
      </c>
      <c r="BH57" s="6">
        <f t="shared" si="98"/>
        <v>1</v>
      </c>
      <c r="BI57" s="47">
        <f t="shared" si="99"/>
        <v>1</v>
      </c>
    </row>
    <row r="58" spans="2:61" x14ac:dyDescent="0.25">
      <c r="B58" s="29">
        <v>18</v>
      </c>
      <c r="C58" s="29">
        <f>'DAY 2 INPUT'!C24</f>
        <v>4</v>
      </c>
      <c r="D58" s="29">
        <f>'DAY 2 INPUT'!D24</f>
        <v>9</v>
      </c>
      <c r="E58" s="2"/>
      <c r="F58" s="114">
        <f>'DAY 2 INPUT'!J24</f>
        <v>6</v>
      </c>
      <c r="G58" s="114">
        <f>'DAY 2 INPUT'!K24</f>
        <v>6</v>
      </c>
      <c r="H58" s="114">
        <f>'DAY 2 INPUT'!L24</f>
        <v>5</v>
      </c>
      <c r="I58" s="114">
        <f>'DAY 2 INPUT'!M24</f>
        <v>5</v>
      </c>
      <c r="J58" s="2"/>
      <c r="K58" s="31">
        <f t="shared" si="76"/>
        <v>6</v>
      </c>
      <c r="L58" s="31">
        <f t="shared" si="77"/>
        <v>6</v>
      </c>
      <c r="M58" s="31">
        <f t="shared" si="78"/>
        <v>5</v>
      </c>
      <c r="N58" s="31">
        <f t="shared" si="79"/>
        <v>5</v>
      </c>
      <c r="O58" s="9"/>
      <c r="P58" s="33">
        <f>IF(K34=D58,1,0)</f>
        <v>0</v>
      </c>
      <c r="Q58" s="33">
        <f>IF(K34&gt;D58,1,0)</f>
        <v>1</v>
      </c>
      <c r="R58" s="33">
        <f>IF(K34&gt;D58+17,1,0)</f>
        <v>0</v>
      </c>
      <c r="S58" s="33"/>
      <c r="T58" s="33">
        <f t="shared" si="80"/>
        <v>5</v>
      </c>
      <c r="U58" s="181">
        <f t="shared" si="81"/>
        <v>5</v>
      </c>
      <c r="V58" s="33">
        <f>IF(L34=D58,1,0)</f>
        <v>0</v>
      </c>
      <c r="W58" s="33">
        <f>IF(L34&gt;D58,1,0)</f>
        <v>1</v>
      </c>
      <c r="X58" s="33">
        <f>IF(L34&gt;D58+17,1,0)</f>
        <v>1</v>
      </c>
      <c r="Y58" s="33">
        <f t="shared" si="82"/>
        <v>6</v>
      </c>
      <c r="Z58" s="181">
        <f t="shared" si="83"/>
        <v>4</v>
      </c>
      <c r="AA58" s="33">
        <f>IF(M34=D58,1,0)</f>
        <v>0</v>
      </c>
      <c r="AB58" s="33">
        <f>IF(M34&gt;D58,1,0)</f>
        <v>1</v>
      </c>
      <c r="AC58" s="33">
        <f>IF(M34&gt;D58+17,1,0)</f>
        <v>0</v>
      </c>
      <c r="AD58" s="33">
        <f t="shared" si="84"/>
        <v>5</v>
      </c>
      <c r="AE58" s="181">
        <f t="shared" si="85"/>
        <v>4</v>
      </c>
      <c r="AF58" s="33">
        <f>IF(N34=D58,1,0)</f>
        <v>0</v>
      </c>
      <c r="AG58" s="33">
        <f>IF(N34&gt;D58,1,0)</f>
        <v>1</v>
      </c>
      <c r="AH58" s="33">
        <f>IF(N34&gt;D58+17,1,0)</f>
        <v>0</v>
      </c>
      <c r="AI58" s="33"/>
      <c r="AJ58" s="33">
        <f t="shared" si="86"/>
        <v>5</v>
      </c>
      <c r="AK58" s="181">
        <f t="shared" si="87"/>
        <v>4</v>
      </c>
      <c r="AL58" s="2"/>
      <c r="AM58" s="2"/>
      <c r="AN58" s="31">
        <f xml:space="preserve"> IF( K34-D58&lt;0,-1,0)</f>
        <v>0</v>
      </c>
      <c r="AO58" s="31">
        <f xml:space="preserve"> IF(K34-D58&gt;17,C58+2,C58+1)</f>
        <v>5</v>
      </c>
      <c r="AP58" s="31">
        <f t="shared" si="88"/>
        <v>1</v>
      </c>
      <c r="AQ58" s="31"/>
      <c r="AR58" s="31"/>
      <c r="AS58" s="31">
        <f t="shared" si="89"/>
        <v>1</v>
      </c>
      <c r="AT58" s="47">
        <f t="shared" si="90"/>
        <v>1</v>
      </c>
      <c r="AU58" s="31">
        <f xml:space="preserve"> IF( L34-I58&lt;0,-1,0)</f>
        <v>0</v>
      </c>
      <c r="AV58" s="31">
        <f xml:space="preserve"> IF(L34-D58&gt;17,C58+2,C58+1)</f>
        <v>6</v>
      </c>
      <c r="AW58" s="31">
        <f t="shared" si="91"/>
        <v>2</v>
      </c>
      <c r="AX58" s="6">
        <f t="shared" si="92"/>
        <v>2</v>
      </c>
      <c r="AY58" s="47">
        <f t="shared" si="93"/>
        <v>2</v>
      </c>
      <c r="AZ58" s="31">
        <f xml:space="preserve"> IF( M34-D58&lt;0,-1,0)</f>
        <v>0</v>
      </c>
      <c r="BA58" s="31">
        <f xml:space="preserve"> IF(M34-D58&gt;17,C58+2,C58+1)</f>
        <v>5</v>
      </c>
      <c r="BB58" s="31">
        <f t="shared" si="94"/>
        <v>2</v>
      </c>
      <c r="BC58" s="31">
        <f t="shared" si="95"/>
        <v>2</v>
      </c>
      <c r="BD58" s="47">
        <f t="shared" si="96"/>
        <v>2</v>
      </c>
      <c r="BE58" s="31">
        <f xml:space="preserve"> IF( N34-D58&lt;0,-1,0)</f>
        <v>0</v>
      </c>
      <c r="BF58" s="31">
        <f xml:space="preserve"> IF(N34-D58&gt;17,C58+2,C58+1)</f>
        <v>5</v>
      </c>
      <c r="BG58" s="31">
        <f t="shared" si="97"/>
        <v>2</v>
      </c>
      <c r="BH58" s="31">
        <f t="shared" si="98"/>
        <v>2</v>
      </c>
      <c r="BI58" s="47">
        <f t="shared" si="99"/>
        <v>2</v>
      </c>
    </row>
    <row r="59" spans="2:61" x14ac:dyDescent="0.25">
      <c r="B59" s="4" t="s">
        <v>2</v>
      </c>
      <c r="C59" s="29">
        <f>'DAY 2 INPUT'!C25</f>
        <v>36</v>
      </c>
      <c r="D59" s="4"/>
      <c r="E59" s="2"/>
      <c r="F59" s="6">
        <f>SUM(F50:F58)</f>
        <v>56</v>
      </c>
      <c r="G59" s="6">
        <f>SUM(G50:G58)</f>
        <v>66</v>
      </c>
      <c r="H59" s="6">
        <f>SUM(H50:H58)</f>
        <v>49</v>
      </c>
      <c r="I59" s="6">
        <f>SUM(I50:I58)</f>
        <v>50</v>
      </c>
      <c r="J59" s="2"/>
      <c r="K59" s="6">
        <f>SUM(K50:K58)</f>
        <v>48</v>
      </c>
      <c r="L59" s="6">
        <f>SUM(L50:L58)</f>
        <v>54</v>
      </c>
      <c r="M59" s="6">
        <f>SUM(M50:M58)</f>
        <v>47</v>
      </c>
      <c r="N59" s="6">
        <f>SUM(N50:N58)</f>
        <v>49</v>
      </c>
      <c r="O59" s="9"/>
      <c r="P59" s="3" t="s">
        <v>8</v>
      </c>
      <c r="Q59" s="3"/>
      <c r="R59" s="3"/>
      <c r="S59" s="3"/>
      <c r="T59" s="3" t="s">
        <v>8</v>
      </c>
      <c r="U59" s="15">
        <f>SUM(U50:U58)</f>
        <v>47</v>
      </c>
      <c r="V59" s="3" t="s">
        <v>8</v>
      </c>
      <c r="W59" s="3"/>
      <c r="X59" s="3"/>
      <c r="Y59" s="3" t="s">
        <v>8</v>
      </c>
      <c r="Z59" s="15">
        <f>SUM(Z50:Z58)</f>
        <v>49</v>
      </c>
      <c r="AA59" s="3" t="s">
        <v>8</v>
      </c>
      <c r="AB59" s="3"/>
      <c r="AC59" s="3"/>
      <c r="AD59" s="3" t="s">
        <v>8</v>
      </c>
      <c r="AE59" s="15">
        <f>SUM(AE50:AE58)</f>
        <v>40</v>
      </c>
      <c r="AF59" s="3" t="s">
        <v>8</v>
      </c>
      <c r="AG59" s="3"/>
      <c r="AH59" s="3"/>
      <c r="AI59" s="3"/>
      <c r="AJ59" s="3" t="s">
        <v>8</v>
      </c>
      <c r="AK59" s="15">
        <f>SUM(AK50:AK58)</f>
        <v>40</v>
      </c>
      <c r="AL59" s="2"/>
      <c r="AM59" s="2"/>
      <c r="AN59" s="1"/>
      <c r="AO59" s="6" t="s">
        <v>8</v>
      </c>
      <c r="AP59" s="1" t="s">
        <v>8</v>
      </c>
      <c r="AQ59" s="1"/>
      <c r="AR59" s="1"/>
      <c r="AS59" s="6">
        <f>SUM(AS50:AS58)</f>
        <v>10</v>
      </c>
      <c r="AT59" s="49">
        <f>SUM(AT50:AT58)</f>
        <v>10</v>
      </c>
      <c r="AU59" s="1"/>
      <c r="AV59" s="6" t="s">
        <v>8</v>
      </c>
      <c r="AW59" s="1" t="s">
        <v>8</v>
      </c>
      <c r="AX59" s="6">
        <f>SUM(AX50:AX58)</f>
        <v>7</v>
      </c>
      <c r="AY59" s="49">
        <f>SUM(AY50:AY58)</f>
        <v>7</v>
      </c>
      <c r="AZ59" s="6"/>
      <c r="BA59" s="6" t="s">
        <v>8</v>
      </c>
      <c r="BB59" s="6" t="s">
        <v>8</v>
      </c>
      <c r="BC59" s="6">
        <f>SUM(BC50:BC58)</f>
        <v>14</v>
      </c>
      <c r="BD59" s="49">
        <f>SUM(BD50:BD58)</f>
        <v>14</v>
      </c>
      <c r="BE59" s="1"/>
      <c r="BF59" s="6" t="s">
        <v>8</v>
      </c>
      <c r="BG59" s="1" t="s">
        <v>8</v>
      </c>
      <c r="BH59" s="6">
        <f>SUM(BH50:BH58)</f>
        <v>14</v>
      </c>
      <c r="BI59" s="49">
        <f>SUM(BI50:BI58)</f>
        <v>14</v>
      </c>
    </row>
    <row r="60" spans="2:61" x14ac:dyDescent="0.25">
      <c r="B60" s="29" t="s">
        <v>1</v>
      </c>
      <c r="C60" s="29">
        <f>C49</f>
        <v>35</v>
      </c>
      <c r="D60" s="29"/>
      <c r="E60" s="2"/>
      <c r="F60" s="31">
        <f>F49</f>
        <v>51</v>
      </c>
      <c r="G60" s="31">
        <f>G49</f>
        <v>63</v>
      </c>
      <c r="H60" s="31">
        <f>H49</f>
        <v>52</v>
      </c>
      <c r="I60" s="31">
        <f>I49</f>
        <v>46</v>
      </c>
      <c r="J60" s="2"/>
      <c r="K60" s="31">
        <f>K49</f>
        <v>48</v>
      </c>
      <c r="L60" s="31">
        <f>L49</f>
        <v>52</v>
      </c>
      <c r="M60" s="31">
        <f>M49</f>
        <v>47</v>
      </c>
      <c r="N60" s="31">
        <f>N49</f>
        <v>46</v>
      </c>
      <c r="O60" s="9"/>
      <c r="P60" s="33" t="s">
        <v>8</v>
      </c>
      <c r="Q60" s="33"/>
      <c r="R60" s="33"/>
      <c r="S60" s="33"/>
      <c r="T60" s="33" t="s">
        <v>8</v>
      </c>
      <c r="U60" s="181">
        <f>U49</f>
        <v>42</v>
      </c>
      <c r="V60" s="33" t="s">
        <v>8</v>
      </c>
      <c r="W60" s="33"/>
      <c r="X60" s="33"/>
      <c r="Y60" s="33" t="s">
        <v>8</v>
      </c>
      <c r="Z60" s="181">
        <f>Z49</f>
        <v>46</v>
      </c>
      <c r="AA60" s="33" t="s">
        <v>8</v>
      </c>
      <c r="AB60" s="33"/>
      <c r="AC60" s="33"/>
      <c r="AD60" s="33" t="s">
        <v>8</v>
      </c>
      <c r="AE60" s="181">
        <f>AE49</f>
        <v>43</v>
      </c>
      <c r="AF60" s="33" t="s">
        <v>8</v>
      </c>
      <c r="AG60" s="33"/>
      <c r="AH60" s="33"/>
      <c r="AI60" s="33"/>
      <c r="AJ60" s="33" t="s">
        <v>8</v>
      </c>
      <c r="AK60" s="181">
        <f>AK49</f>
        <v>37</v>
      </c>
      <c r="AL60" s="2"/>
      <c r="AM60" s="2"/>
      <c r="AN60" s="33"/>
      <c r="AO60" s="32"/>
      <c r="AP60" s="32"/>
      <c r="AQ60" s="32"/>
      <c r="AR60" s="32"/>
      <c r="AS60" s="31">
        <f>AS49</f>
        <v>11</v>
      </c>
      <c r="AT60" s="50">
        <f>AT49</f>
        <v>11</v>
      </c>
      <c r="AU60" s="33"/>
      <c r="AV60" s="32"/>
      <c r="AW60" s="32"/>
      <c r="AX60" s="31">
        <f>AX49</f>
        <v>11</v>
      </c>
      <c r="AY60" s="50">
        <f>AY49</f>
        <v>11</v>
      </c>
      <c r="AZ60" s="31"/>
      <c r="BA60" s="31"/>
      <c r="BB60" s="31"/>
      <c r="BC60" s="31">
        <f>BC49</f>
        <v>11</v>
      </c>
      <c r="BD60" s="50">
        <f>BD49</f>
        <v>11</v>
      </c>
      <c r="BE60" s="33"/>
      <c r="BF60" s="32"/>
      <c r="BG60" s="32"/>
      <c r="BH60" s="31">
        <f>BH49</f>
        <v>16</v>
      </c>
      <c r="BI60" s="50">
        <f>BI49</f>
        <v>16</v>
      </c>
    </row>
    <row r="61" spans="2:61" x14ac:dyDescent="0.25">
      <c r="B61" s="4" t="s">
        <v>3</v>
      </c>
      <c r="C61" s="4">
        <f>SUM(C59+C60)</f>
        <v>71</v>
      </c>
      <c r="D61" s="4"/>
      <c r="E61" s="13"/>
      <c r="F61" s="6">
        <f>SUM(F59+F60)</f>
        <v>107</v>
      </c>
      <c r="G61" s="6">
        <f>SUM(G59+G60)</f>
        <v>129</v>
      </c>
      <c r="H61" s="6">
        <f>SUM(H59+H60)</f>
        <v>101</v>
      </c>
      <c r="I61" s="6">
        <f>SUM(I59+I60)</f>
        <v>96</v>
      </c>
      <c r="J61" s="13"/>
      <c r="K61" s="6">
        <f>SUM(K59+K60)</f>
        <v>96</v>
      </c>
      <c r="L61" s="6">
        <f>SUM(L59+L60)</f>
        <v>106</v>
      </c>
      <c r="M61" s="6">
        <f>SUM(M59+M60)</f>
        <v>94</v>
      </c>
      <c r="N61" s="6">
        <f>SUM(N59+N60)</f>
        <v>95</v>
      </c>
      <c r="O61" s="21"/>
      <c r="P61" s="3" t="s">
        <v>8</v>
      </c>
      <c r="Q61" s="3"/>
      <c r="R61" s="3"/>
      <c r="S61" s="3"/>
      <c r="T61" s="3" t="s">
        <v>8</v>
      </c>
      <c r="U61" s="15">
        <f>U59+U60</f>
        <v>89</v>
      </c>
      <c r="V61" s="3" t="s">
        <v>8</v>
      </c>
      <c r="W61" s="3"/>
      <c r="X61" s="3"/>
      <c r="Y61" s="3" t="s">
        <v>8</v>
      </c>
      <c r="Z61" s="15">
        <f>Z59+Z60</f>
        <v>95</v>
      </c>
      <c r="AA61" s="3" t="s">
        <v>8</v>
      </c>
      <c r="AB61" s="3"/>
      <c r="AC61" s="3"/>
      <c r="AD61" s="3" t="s">
        <v>8</v>
      </c>
      <c r="AE61" s="15">
        <f>AE59+AE60</f>
        <v>83</v>
      </c>
      <c r="AF61" s="3" t="s">
        <v>8</v>
      </c>
      <c r="AG61" s="3"/>
      <c r="AH61" s="3"/>
      <c r="AI61" s="3"/>
      <c r="AJ61" s="3" t="s">
        <v>8</v>
      </c>
      <c r="AK61" s="15">
        <f>AK59+AK60</f>
        <v>77</v>
      </c>
      <c r="AL61" s="2"/>
      <c r="AM61" s="2"/>
      <c r="AN61" s="3"/>
      <c r="AO61" s="1"/>
      <c r="AP61" s="1"/>
      <c r="AQ61" s="1"/>
      <c r="AR61" s="1"/>
      <c r="AS61" s="6">
        <f>SUM(AS59+AS60)</f>
        <v>21</v>
      </c>
      <c r="AT61" s="49">
        <f>SUM(AT59+AT60)</f>
        <v>21</v>
      </c>
      <c r="AU61" s="3"/>
      <c r="AV61" s="1"/>
      <c r="AW61" s="1"/>
      <c r="AX61" s="6">
        <f>SUM(AX59+AX60)</f>
        <v>18</v>
      </c>
      <c r="AY61" s="49">
        <f>SUM(AY59+AY60)</f>
        <v>18</v>
      </c>
      <c r="AZ61" s="6"/>
      <c r="BA61" s="6"/>
      <c r="BB61" s="6"/>
      <c r="BC61" s="6">
        <f>SUM(BC59+BC60)</f>
        <v>25</v>
      </c>
      <c r="BD61" s="49">
        <f>SUM(BD59+BD60)</f>
        <v>25</v>
      </c>
      <c r="BE61" s="3"/>
      <c r="BF61" s="1"/>
      <c r="BG61" s="1"/>
      <c r="BH61" s="6">
        <f>SUM(BH59+BH60)</f>
        <v>30</v>
      </c>
      <c r="BI61" s="49">
        <f>SUM(BI59+BI60)</f>
        <v>30</v>
      </c>
    </row>
    <row r="62" spans="2:61" x14ac:dyDescent="0.25">
      <c r="B62" s="26" t="s">
        <v>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AL62" s="2"/>
      <c r="AM62" s="2"/>
      <c r="BI62" s="46" t="s">
        <v>8</v>
      </c>
    </row>
    <row r="63" spans="2:61" x14ac:dyDescent="0.25">
      <c r="B63" t="s">
        <v>8</v>
      </c>
      <c r="AG63" t="s">
        <v>8</v>
      </c>
      <c r="AN63" s="43" t="s">
        <v>8</v>
      </c>
      <c r="AO63" s="7"/>
      <c r="AP63" s="7"/>
      <c r="AQ63" s="7"/>
      <c r="AR63" s="7"/>
      <c r="AS63" s="7"/>
      <c r="AX63" s="7"/>
    </row>
    <row r="64" spans="2:61" x14ac:dyDescent="0.25">
      <c r="B64" s="26" t="s">
        <v>8</v>
      </c>
      <c r="C64" s="26"/>
      <c r="E64" s="43"/>
      <c r="F64" s="43"/>
      <c r="G64" s="43"/>
      <c r="H64" s="45"/>
      <c r="I64" s="43"/>
      <c r="J64" s="43"/>
      <c r="K64" s="98" t="str">
        <f>'DAY 1 INPUT'!N4</f>
        <v>Derek</v>
      </c>
      <c r="L64" s="98" t="str">
        <f>'DAY 1 INPUT'!O4</f>
        <v>Paul</v>
      </c>
      <c r="M64" s="87" t="str">
        <f>'DAY 1 INPUT'!P4</f>
        <v>Brian</v>
      </c>
      <c r="N64" s="87" t="str">
        <f>'DAY 1 INPUT'!Q4</f>
        <v>Robin</v>
      </c>
      <c r="O64" s="7"/>
      <c r="P64" s="43" t="s">
        <v>13</v>
      </c>
      <c r="AN64" s="16" t="s">
        <v>8</v>
      </c>
      <c r="AO64" s="80"/>
      <c r="AP64" s="26" t="s">
        <v>11</v>
      </c>
      <c r="AQ64" s="26"/>
      <c r="AR64" s="26"/>
      <c r="AS64" s="26"/>
      <c r="AT64" s="26"/>
      <c r="AU64" s="26"/>
      <c r="AV64" s="26"/>
      <c r="AW64" s="26"/>
      <c r="AX64" s="26"/>
      <c r="AZ64" s="98" t="str">
        <f>K64</f>
        <v>Derek</v>
      </c>
      <c r="BA64" s="98" t="str">
        <f>L64</f>
        <v>Paul</v>
      </c>
      <c r="BB64" s="87" t="str">
        <f>M64</f>
        <v>Brian</v>
      </c>
      <c r="BC64" s="87" t="str">
        <f>N64</f>
        <v>Robin</v>
      </c>
    </row>
    <row r="65" spans="2:61" x14ac:dyDescent="0.25">
      <c r="B65" s="26" t="s">
        <v>8</v>
      </c>
      <c r="C65" s="26"/>
      <c r="E65" s="43"/>
      <c r="F65" s="43"/>
      <c r="G65" s="43"/>
      <c r="H65" s="45"/>
      <c r="I65" s="43"/>
      <c r="J65" s="43"/>
      <c r="K65" s="136">
        <f>'DAY 1 INPUT'!N5</f>
        <v>24</v>
      </c>
      <c r="L65" s="136">
        <f>'DAY 1 INPUT'!O5</f>
        <v>16</v>
      </c>
      <c r="M65" s="136">
        <f>'DAY 1 INPUT'!P5</f>
        <v>32</v>
      </c>
      <c r="N65" s="136">
        <f>'DAY 1 INPUT'!Q5</f>
        <v>12</v>
      </c>
      <c r="O65" s="7"/>
      <c r="P65" s="43" t="s">
        <v>14</v>
      </c>
      <c r="AM65" t="s">
        <v>8</v>
      </c>
      <c r="AN65" s="80" t="s">
        <v>8</v>
      </c>
      <c r="AO65" s="80" t="s">
        <v>8</v>
      </c>
      <c r="AP65" s="26" t="s">
        <v>12</v>
      </c>
      <c r="AQ65" s="26"/>
      <c r="AR65" s="26"/>
      <c r="AS65" s="26"/>
      <c r="AT65" s="26"/>
      <c r="AU65" s="26"/>
      <c r="AV65" s="26"/>
      <c r="AW65" s="26"/>
      <c r="AX65" s="26"/>
      <c r="AY65" s="43"/>
      <c r="AZ65" s="137">
        <f>(K92-C69)</f>
        <v>35</v>
      </c>
      <c r="BA65" s="137">
        <f>L92-C69</f>
        <v>29</v>
      </c>
      <c r="BB65" s="137">
        <f>(M92-C69)</f>
        <v>35</v>
      </c>
      <c r="BC65" s="137">
        <f>(N92-C69)</f>
        <v>19</v>
      </c>
      <c r="BE65" t="s">
        <v>8</v>
      </c>
      <c r="BF65" s="16"/>
    </row>
    <row r="66" spans="2:61" x14ac:dyDescent="0.25">
      <c r="B66" t="s">
        <v>8</v>
      </c>
      <c r="L66" s="11" t="s">
        <v>8</v>
      </c>
      <c r="M66" s="11"/>
      <c r="AN66" t="s">
        <v>8</v>
      </c>
      <c r="AO66" t="s">
        <v>8</v>
      </c>
      <c r="AZ66">
        <f>AZ65-K65</f>
        <v>11</v>
      </c>
      <c r="BA66">
        <f>BA65-L65</f>
        <v>13</v>
      </c>
      <c r="BB66">
        <f>BB65-M65</f>
        <v>3</v>
      </c>
      <c r="BC66">
        <f>BC65-N65</f>
        <v>7</v>
      </c>
    </row>
    <row r="67" spans="2:61" x14ac:dyDescent="0.25">
      <c r="B67" t="s">
        <v>8</v>
      </c>
      <c r="AN67" s="24" t="s">
        <v>10</v>
      </c>
      <c r="AO67" s="26"/>
      <c r="AS67" s="80"/>
      <c r="AU67" s="80"/>
      <c r="AV67" s="80"/>
      <c r="AW67" s="80"/>
      <c r="AX67" s="80"/>
      <c r="AY67" s="80"/>
      <c r="AZ67" s="80"/>
      <c r="BA67" s="80"/>
      <c r="BB67" s="80"/>
      <c r="BC67" s="80"/>
      <c r="BE67" s="80"/>
      <c r="BF67" s="80"/>
      <c r="BG67" s="80"/>
      <c r="BH67" s="80"/>
    </row>
    <row r="68" spans="2:61" x14ac:dyDescent="0.25">
      <c r="B68" s="27" t="s">
        <v>4</v>
      </c>
      <c r="C68" s="28" t="s">
        <v>7</v>
      </c>
      <c r="D68" s="52"/>
      <c r="E68" s="10"/>
      <c r="F68" s="535" t="s">
        <v>6</v>
      </c>
      <c r="G68" s="536"/>
      <c r="H68" s="536"/>
      <c r="I68" s="536"/>
      <c r="J68" s="10"/>
      <c r="K68" s="17" t="s">
        <v>29</v>
      </c>
      <c r="L68" s="17"/>
      <c r="M68" s="17"/>
      <c r="N68" s="17"/>
      <c r="O68" s="18"/>
      <c r="P68" s="10"/>
      <c r="Q68" s="18"/>
      <c r="R68" s="18"/>
      <c r="S68" s="18"/>
      <c r="T68" s="10"/>
      <c r="U68" s="10"/>
      <c r="V68" s="10"/>
      <c r="W68" s="18" t="s">
        <v>25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2"/>
      <c r="AN68" s="514" t="s">
        <v>24</v>
      </c>
      <c r="AO68" s="514"/>
      <c r="AP68" s="514"/>
      <c r="AQ68" s="514"/>
      <c r="AR68" s="514"/>
      <c r="AS68" s="514"/>
      <c r="AT68" s="514"/>
      <c r="AU68" s="514"/>
      <c r="AV68" s="514"/>
      <c r="AW68" s="514"/>
      <c r="AX68" s="514"/>
    </row>
    <row r="69" spans="2:61" x14ac:dyDescent="0.25">
      <c r="B69" s="53">
        <f>'DAY 2 INPUT'!B4</f>
        <v>70</v>
      </c>
      <c r="C69" s="54">
        <f>'DAY 2 INPUT'!C4</f>
        <v>68</v>
      </c>
      <c r="D69" s="55" t="s">
        <v>8</v>
      </c>
      <c r="E69" s="2"/>
      <c r="F69" s="65" t="s">
        <v>9</v>
      </c>
      <c r="G69" s="13"/>
      <c r="H69" s="13"/>
      <c r="I69" s="13"/>
      <c r="J69" s="2"/>
      <c r="K69" s="9" t="s">
        <v>30</v>
      </c>
      <c r="L69" s="20"/>
      <c r="M69" s="20"/>
      <c r="N69" s="20"/>
      <c r="O69" s="9"/>
      <c r="Q69" s="19"/>
      <c r="R69" s="19"/>
      <c r="S69" s="19"/>
      <c r="U69" s="19" t="s">
        <v>26</v>
      </c>
      <c r="V69" s="2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57"/>
      <c r="AL69" t="s">
        <v>8</v>
      </c>
      <c r="AO69" t="s">
        <v>8</v>
      </c>
    </row>
    <row r="70" spans="2:61" x14ac:dyDescent="0.25">
      <c r="B70" s="8" t="s">
        <v>0</v>
      </c>
      <c r="C70" s="8" t="s">
        <v>4</v>
      </c>
      <c r="D70" s="61" t="s">
        <v>28</v>
      </c>
      <c r="E70" s="2"/>
      <c r="F70" s="98" t="str">
        <f>K64</f>
        <v>Derek</v>
      </c>
      <c r="G70" s="98" t="str">
        <f>L64</f>
        <v>Paul</v>
      </c>
      <c r="H70" s="87" t="str">
        <f>M64</f>
        <v>Brian</v>
      </c>
      <c r="I70" s="87" t="str">
        <f>N64</f>
        <v>Robin</v>
      </c>
      <c r="J70" s="2"/>
      <c r="K70" s="98" t="str">
        <f>K64</f>
        <v>Derek</v>
      </c>
      <c r="L70" s="98" t="str">
        <f>L64</f>
        <v>Paul</v>
      </c>
      <c r="M70" s="87" t="str">
        <f>M64</f>
        <v>Brian</v>
      </c>
      <c r="N70" s="87" t="str">
        <f>N64</f>
        <v>Robin</v>
      </c>
      <c r="O70" s="9"/>
      <c r="P70" s="533" t="str">
        <f>K64</f>
        <v>Derek</v>
      </c>
      <c r="Q70" s="534"/>
      <c r="R70" s="534"/>
      <c r="S70" s="534"/>
      <c r="T70" s="534"/>
      <c r="U70" s="60" t="s">
        <v>8</v>
      </c>
      <c r="V70" s="3" t="str">
        <f>L64</f>
        <v>Paul</v>
      </c>
      <c r="W70" s="59"/>
      <c r="X70" s="59"/>
      <c r="Y70" s="59"/>
      <c r="Z70" s="60"/>
      <c r="AA70" s="58" t="str">
        <f>M64</f>
        <v>Brian</v>
      </c>
      <c r="AB70" s="59"/>
      <c r="AC70" s="59"/>
      <c r="AD70" s="59"/>
      <c r="AE70" s="60"/>
      <c r="AF70" s="58" t="str">
        <f>N64</f>
        <v>Robin</v>
      </c>
      <c r="AG70" s="59"/>
      <c r="AH70" s="59" t="s">
        <v>8</v>
      </c>
      <c r="AI70" s="59"/>
      <c r="AJ70" s="59"/>
      <c r="AK70" s="60"/>
      <c r="AL70" t="s">
        <v>8</v>
      </c>
      <c r="AN70" s="99" t="str">
        <f>K64</f>
        <v>Derek</v>
      </c>
      <c r="AO70" s="100"/>
      <c r="AP70" s="100"/>
      <c r="AQ70" s="100"/>
      <c r="AR70" s="100"/>
      <c r="AS70" s="101"/>
      <c r="AU70" s="99" t="str">
        <f>L64</f>
        <v>Paul</v>
      </c>
      <c r="AV70" s="100"/>
      <c r="AW70" s="100"/>
      <c r="AX70" s="101"/>
      <c r="AY70" s="2"/>
      <c r="AZ70" s="102" t="str">
        <f>M64</f>
        <v>Brian</v>
      </c>
      <c r="BA70" s="103"/>
      <c r="BB70" s="103"/>
      <c r="BC70" s="104"/>
      <c r="BD70" s="51"/>
      <c r="BE70" s="102" t="str">
        <f>N64</f>
        <v>Robin</v>
      </c>
      <c r="BF70" s="103"/>
      <c r="BG70" s="103"/>
      <c r="BH70" s="104"/>
    </row>
    <row r="71" spans="2:61" x14ac:dyDescent="0.25">
      <c r="B71" s="29">
        <v>1</v>
      </c>
      <c r="C71" s="29">
        <f>'DAY 2 INPUT'!C6</f>
        <v>4</v>
      </c>
      <c r="D71" s="29">
        <f>'DAY 2 INPUT'!D6</f>
        <v>14</v>
      </c>
      <c r="E71" s="2"/>
      <c r="F71" s="114">
        <f>'DAY 2 INPUT'!N6</f>
        <v>8</v>
      </c>
      <c r="G71" s="114">
        <f>'DAY 2 INPUT'!O6</f>
        <v>6</v>
      </c>
      <c r="H71" s="114">
        <f>'DAY 2 INPUT'!P6</f>
        <v>9</v>
      </c>
      <c r="I71" s="114">
        <f>'DAY 2 INPUT'!Q6</f>
        <v>4</v>
      </c>
      <c r="J71" s="2"/>
      <c r="K71" s="31">
        <f t="shared" ref="K71:K79" si="100">IF(F71-C71 &gt;2,C71+2,F71)</f>
        <v>6</v>
      </c>
      <c r="L71" s="31">
        <f t="shared" ref="L71:L79" si="101">IF(G71-C71 &gt;2,C71+2,G71)</f>
        <v>6</v>
      </c>
      <c r="M71" s="31">
        <f t="shared" ref="M71:M79" si="102">IF(H71-C71 &gt;2,C71+2,H71)</f>
        <v>6</v>
      </c>
      <c r="N71" s="31">
        <f t="shared" ref="N71:N79" si="103">IF(I71-C71 &gt;2,C71+2,I71)</f>
        <v>4</v>
      </c>
      <c r="O71" s="9"/>
      <c r="P71" s="33">
        <f>IF(K65=D71,1,0)</f>
        <v>0</v>
      </c>
      <c r="Q71" s="33">
        <f>IF(K65&gt;D71,1,0)</f>
        <v>1</v>
      </c>
      <c r="R71" s="33">
        <f>IF(K65&gt;D71+17,1,0)</f>
        <v>0</v>
      </c>
      <c r="S71" s="33"/>
      <c r="T71" s="33">
        <f t="shared" ref="T71:T79" si="104">SUM(P71:R71)+C71</f>
        <v>5</v>
      </c>
      <c r="U71" s="181">
        <f t="shared" ref="U71:U79" si="105">(F71-T71)+C71</f>
        <v>7</v>
      </c>
      <c r="V71" s="33">
        <f>IF(L65=D71,1,0)</f>
        <v>0</v>
      </c>
      <c r="W71" s="33">
        <f>IF(L65&gt;D71,1,0)</f>
        <v>1</v>
      </c>
      <c r="X71" s="33">
        <f>IF(L65&gt;D71+17,1,0)</f>
        <v>0</v>
      </c>
      <c r="Y71" s="33">
        <f t="shared" ref="Y71:Y79" si="106">SUM(V71:X71)+C71</f>
        <v>5</v>
      </c>
      <c r="Z71" s="181">
        <f t="shared" ref="Z71:Z79" si="107">(G71-Y71)+C71</f>
        <v>5</v>
      </c>
      <c r="AA71" s="33">
        <f>IF(M65=D71,1,0)</f>
        <v>0</v>
      </c>
      <c r="AB71" s="33">
        <f>IF(M65&gt;D71,1,0)</f>
        <v>1</v>
      </c>
      <c r="AC71" s="33">
        <f>IF(M65&gt;D71+17,1,0)</f>
        <v>1</v>
      </c>
      <c r="AD71" s="33">
        <f t="shared" ref="AD71:AD79" si="108">SUM(AA71:AC71)+C71</f>
        <v>6</v>
      </c>
      <c r="AE71" s="181">
        <f t="shared" ref="AE71:AE79" si="109">(H71-AD71)+C71</f>
        <v>7</v>
      </c>
      <c r="AF71" s="33">
        <f>IF(N65=D71,1,0)</f>
        <v>0</v>
      </c>
      <c r="AG71" s="33">
        <f>IF(N65&gt;D71,1,0)</f>
        <v>0</v>
      </c>
      <c r="AH71" s="33">
        <f>IF(N65&gt;D71+17,1,0)</f>
        <v>0</v>
      </c>
      <c r="AI71" s="33"/>
      <c r="AJ71" s="33">
        <f t="shared" ref="AJ71:AJ79" si="110">SUM(AF71:AH71)+C71</f>
        <v>4</v>
      </c>
      <c r="AK71" s="181">
        <f t="shared" ref="AK71:AK79" si="111">(I71-AJ71)+C71</f>
        <v>4</v>
      </c>
      <c r="AL71" s="2"/>
      <c r="AM71" s="2"/>
      <c r="AN71" s="31">
        <f xml:space="preserve"> IF( K65-D71&lt;0,-1,0)</f>
        <v>0</v>
      </c>
      <c r="AO71" s="31">
        <f xml:space="preserve"> IF(K65-D71&gt;17,C71+2,C71+1)</f>
        <v>5</v>
      </c>
      <c r="AP71" s="31">
        <f t="shared" ref="AP71:AP79" si="112">(AO71+2)-F71</f>
        <v>-1</v>
      </c>
      <c r="AQ71" s="31"/>
      <c r="AR71" s="31"/>
      <c r="AS71" s="31">
        <f t="shared" ref="AS71:AS79" si="113" xml:space="preserve"> IF(AP71&lt;0, 0, AP71+AN71)</f>
        <v>0</v>
      </c>
      <c r="AT71" s="47">
        <f t="shared" ref="AT71:AT79" si="114">IF(AS71&lt;0,0,AS71)</f>
        <v>0</v>
      </c>
      <c r="AU71" s="31">
        <f xml:space="preserve"> IF( L65-D71&lt;0,-1,0)</f>
        <v>0</v>
      </c>
      <c r="AV71" s="31">
        <f xml:space="preserve"> IF(L65-D71&gt;17,C71+2,C71+1)</f>
        <v>5</v>
      </c>
      <c r="AW71" s="31">
        <f t="shared" ref="AW71:AW79" si="115">(AV71+2)-G71</f>
        <v>1</v>
      </c>
      <c r="AX71" s="31">
        <f t="shared" ref="AX71:AX79" si="116" xml:space="preserve"> IF(AW71&lt;0, 0, AW71+AU71)</f>
        <v>1</v>
      </c>
      <c r="AY71" s="47">
        <f t="shared" ref="AY71:AY79" si="117">IF(AX71&lt;0,0,AX71)</f>
        <v>1</v>
      </c>
      <c r="AZ71" s="31">
        <f xml:space="preserve"> IF( M65-D71&lt;0,-1,0)</f>
        <v>0</v>
      </c>
      <c r="BA71" s="31">
        <f xml:space="preserve"> IF(M65-D71&gt;17,C71+2,C71+1)</f>
        <v>6</v>
      </c>
      <c r="BB71" s="31">
        <f t="shared" ref="BB71:BB79" si="118">(BA71+2)-H71</f>
        <v>-1</v>
      </c>
      <c r="BC71" s="31">
        <f t="shared" ref="BC71:BC79" si="119">IF(BB71&lt;0,0,BB71+AZ71)</f>
        <v>0</v>
      </c>
      <c r="BD71" s="47">
        <f t="shared" ref="BD71:BD79" si="120">IF(BC71&lt;0,0,BC71)</f>
        <v>0</v>
      </c>
      <c r="BE71" s="31">
        <f xml:space="preserve"> IF( N65-D71&lt;0,-1,0)</f>
        <v>-1</v>
      </c>
      <c r="BF71" s="31">
        <f xml:space="preserve"> IF(N65-D71&gt;17,C71+2,C71+1)</f>
        <v>5</v>
      </c>
      <c r="BG71" s="31">
        <f t="shared" ref="BG71:BG79" si="121">(BF71+2)-I71</f>
        <v>3</v>
      </c>
      <c r="BH71" s="31">
        <f t="shared" ref="BH71:BH79" si="122" xml:space="preserve"> IF(BG71&lt;0, 0, BG71+BE71)</f>
        <v>2</v>
      </c>
      <c r="BI71" s="47">
        <f t="shared" ref="BI71:BI79" si="123">IF(BH71&lt;0,0,BH71)</f>
        <v>2</v>
      </c>
    </row>
    <row r="72" spans="2:61" x14ac:dyDescent="0.25">
      <c r="B72" s="138">
        <v>2</v>
      </c>
      <c r="C72" s="138">
        <f>'DAY 2 INPUT'!C7</f>
        <v>4</v>
      </c>
      <c r="D72" s="138">
        <f>'DAY 2 INPUT'!D7</f>
        <v>8</v>
      </c>
      <c r="E72" s="76"/>
      <c r="F72" s="140">
        <f>'DAY 2 INPUT'!N7</f>
        <v>8</v>
      </c>
      <c r="G72" s="140">
        <f>'DAY 2 INPUT'!O7</f>
        <v>4</v>
      </c>
      <c r="H72" s="140">
        <f>'DAY 2 INPUT'!P7</f>
        <v>8</v>
      </c>
      <c r="I72" s="140">
        <f>'DAY 2 INPUT'!Q7</f>
        <v>4</v>
      </c>
      <c r="J72" s="2"/>
      <c r="K72" s="6">
        <f t="shared" si="100"/>
        <v>6</v>
      </c>
      <c r="L72" s="6">
        <f t="shared" si="101"/>
        <v>4</v>
      </c>
      <c r="M72" s="6">
        <f t="shared" si="102"/>
        <v>6</v>
      </c>
      <c r="N72" s="6">
        <f t="shared" si="103"/>
        <v>4</v>
      </c>
      <c r="O72" s="9"/>
      <c r="P72" s="3">
        <f>IF(K65=D72,1,0)</f>
        <v>0</v>
      </c>
      <c r="Q72" s="3">
        <f>IF(K65&gt;D72,1,0)</f>
        <v>1</v>
      </c>
      <c r="R72" s="3">
        <f>IF(K65&gt;D72+17,1,0)</f>
        <v>0</v>
      </c>
      <c r="S72" s="3"/>
      <c r="T72" s="3">
        <f t="shared" si="104"/>
        <v>5</v>
      </c>
      <c r="U72" s="15">
        <f t="shared" si="105"/>
        <v>7</v>
      </c>
      <c r="V72" s="3">
        <f>IF(L65=D72,1,0)</f>
        <v>0</v>
      </c>
      <c r="W72" s="3">
        <f>IF(L65&gt;D72,1,0)</f>
        <v>1</v>
      </c>
      <c r="X72" s="3">
        <f>IF(L65&gt;D72+17,1,0)</f>
        <v>0</v>
      </c>
      <c r="Y72" s="3">
        <f t="shared" si="106"/>
        <v>5</v>
      </c>
      <c r="Z72" s="15">
        <f t="shared" si="107"/>
        <v>3</v>
      </c>
      <c r="AA72" s="3">
        <f>IF(M65=D72,1,0)</f>
        <v>0</v>
      </c>
      <c r="AB72" s="3">
        <f>IF(M65&gt;D72,1,0)</f>
        <v>1</v>
      </c>
      <c r="AC72" s="3">
        <f>IF(M65&gt;D72+17,1,0)</f>
        <v>1</v>
      </c>
      <c r="AD72" s="3">
        <f t="shared" si="108"/>
        <v>6</v>
      </c>
      <c r="AE72" s="15">
        <f t="shared" si="109"/>
        <v>6</v>
      </c>
      <c r="AF72" s="3">
        <f>IF(N65=D72,1,0)</f>
        <v>0</v>
      </c>
      <c r="AG72" s="3">
        <f>IF(N65&gt;D72,1,0)</f>
        <v>1</v>
      </c>
      <c r="AH72" s="3">
        <f>IF(N65&gt;D72+17,1,0)</f>
        <v>0</v>
      </c>
      <c r="AI72" s="3"/>
      <c r="AJ72" s="3">
        <f t="shared" si="110"/>
        <v>5</v>
      </c>
      <c r="AK72" s="15">
        <f t="shared" si="111"/>
        <v>3</v>
      </c>
      <c r="AL72" s="25" t="s">
        <v>8</v>
      </c>
      <c r="AM72" s="25"/>
      <c r="AN72" s="6">
        <f xml:space="preserve"> IF( K65-D72&lt;0,-1,0)</f>
        <v>0</v>
      </c>
      <c r="AO72" s="6">
        <f xml:space="preserve"> IF(K65-D72&gt;17,C72+2,C72+1)</f>
        <v>5</v>
      </c>
      <c r="AP72" s="6">
        <f t="shared" si="112"/>
        <v>-1</v>
      </c>
      <c r="AQ72" s="6"/>
      <c r="AR72" s="6"/>
      <c r="AS72" s="74">
        <f t="shared" si="113"/>
        <v>0</v>
      </c>
      <c r="AT72" s="47">
        <f t="shared" si="114"/>
        <v>0</v>
      </c>
      <c r="AU72" s="6">
        <f xml:space="preserve"> IF( L65-D72&lt;0,-1,0)</f>
        <v>0</v>
      </c>
      <c r="AV72" s="6">
        <f xml:space="preserve"> IF(L65-D72&gt;17,C72+2,C72+1)</f>
        <v>5</v>
      </c>
      <c r="AW72" s="6">
        <f t="shared" si="115"/>
        <v>3</v>
      </c>
      <c r="AX72" s="6">
        <f t="shared" si="116"/>
        <v>3</v>
      </c>
      <c r="AY72" s="47">
        <f t="shared" si="117"/>
        <v>3</v>
      </c>
      <c r="AZ72" s="6">
        <f xml:space="preserve"> IF( M65-D72&lt;0,-1,0)</f>
        <v>0</v>
      </c>
      <c r="BA72" s="6">
        <f xml:space="preserve"> IF(M65-D72&gt;17,C72+2,C72+1)</f>
        <v>6</v>
      </c>
      <c r="BB72" s="6">
        <f t="shared" si="118"/>
        <v>0</v>
      </c>
      <c r="BC72" s="6">
        <f t="shared" si="119"/>
        <v>0</v>
      </c>
      <c r="BD72" s="47">
        <f t="shared" si="120"/>
        <v>0</v>
      </c>
      <c r="BE72" s="6">
        <f xml:space="preserve"> IF( N65-D72&lt;0,-1,0)</f>
        <v>0</v>
      </c>
      <c r="BF72" s="6">
        <f xml:space="preserve"> IF(N65-D72&gt;17,C72+2,C72+1)</f>
        <v>5</v>
      </c>
      <c r="BG72" s="6">
        <f t="shared" si="121"/>
        <v>3</v>
      </c>
      <c r="BH72" s="6">
        <f t="shared" si="122"/>
        <v>3</v>
      </c>
      <c r="BI72" s="47">
        <f t="shared" si="123"/>
        <v>3</v>
      </c>
    </row>
    <row r="73" spans="2:61" x14ac:dyDescent="0.25">
      <c r="B73" s="29">
        <v>3</v>
      </c>
      <c r="C73" s="29">
        <f>'DAY 2 INPUT'!C8</f>
        <v>3</v>
      </c>
      <c r="D73" s="29">
        <f>'DAY 2 INPUT'!D8</f>
        <v>16</v>
      </c>
      <c r="E73" s="2"/>
      <c r="F73" s="114">
        <f>'DAY 2 INPUT'!N8</f>
        <v>7</v>
      </c>
      <c r="G73" s="114">
        <f>'DAY 2 INPUT'!O8</f>
        <v>7</v>
      </c>
      <c r="H73" s="114">
        <f>'DAY 2 INPUT'!P8</f>
        <v>8</v>
      </c>
      <c r="I73" s="114">
        <f>'DAY 2 INPUT'!Q8</f>
        <v>3</v>
      </c>
      <c r="J73" s="2"/>
      <c r="K73" s="31">
        <f t="shared" si="100"/>
        <v>5</v>
      </c>
      <c r="L73" s="31">
        <f t="shared" si="101"/>
        <v>5</v>
      </c>
      <c r="M73" s="31">
        <f t="shared" si="102"/>
        <v>5</v>
      </c>
      <c r="N73" s="31">
        <f t="shared" si="103"/>
        <v>3</v>
      </c>
      <c r="O73" s="9"/>
      <c r="P73" s="33">
        <f>IF(K65=D73,1,0)</f>
        <v>0</v>
      </c>
      <c r="Q73" s="33">
        <f>IF(K65&gt;D73,1,0)</f>
        <v>1</v>
      </c>
      <c r="R73" s="33">
        <f>IF(K65&gt;D73+17,1,0)</f>
        <v>0</v>
      </c>
      <c r="S73" s="33"/>
      <c r="T73" s="33">
        <f t="shared" si="104"/>
        <v>4</v>
      </c>
      <c r="U73" s="181">
        <f t="shared" si="105"/>
        <v>6</v>
      </c>
      <c r="V73" s="33">
        <f>IF(L65=D73,1,0)</f>
        <v>1</v>
      </c>
      <c r="W73" s="33">
        <f>IF(L65&gt;D73,1,0)</f>
        <v>0</v>
      </c>
      <c r="X73" s="33">
        <f>IF(L65&gt;D73+17,1,0)</f>
        <v>0</v>
      </c>
      <c r="Y73" s="33">
        <f t="shared" si="106"/>
        <v>4</v>
      </c>
      <c r="Z73" s="181">
        <f t="shared" si="107"/>
        <v>6</v>
      </c>
      <c r="AA73" s="33">
        <f>IF(M65=D73,1,0)</f>
        <v>0</v>
      </c>
      <c r="AB73" s="33">
        <f>IF(M65&gt;D73,1,0)</f>
        <v>1</v>
      </c>
      <c r="AC73" s="33">
        <f>IF(M65&gt;D73+17,1,0)</f>
        <v>0</v>
      </c>
      <c r="AD73" s="33">
        <f t="shared" si="108"/>
        <v>4</v>
      </c>
      <c r="AE73" s="181">
        <f t="shared" si="109"/>
        <v>7</v>
      </c>
      <c r="AF73" s="33">
        <f>IF(N65=D73,1,0)</f>
        <v>0</v>
      </c>
      <c r="AG73" s="33">
        <f>IF(N65&gt;D73,1,0)</f>
        <v>0</v>
      </c>
      <c r="AH73" s="33">
        <f>IF(N65&gt;D73+17,1,0)</f>
        <v>0</v>
      </c>
      <c r="AI73" s="33"/>
      <c r="AJ73" s="33">
        <f t="shared" si="110"/>
        <v>3</v>
      </c>
      <c r="AK73" s="181">
        <f t="shared" si="111"/>
        <v>3</v>
      </c>
      <c r="AL73" s="2"/>
      <c r="AM73" s="2"/>
      <c r="AN73" s="31">
        <f xml:space="preserve"> IF( K65-D73&lt;0,-1,0)</f>
        <v>0</v>
      </c>
      <c r="AO73" s="31">
        <f xml:space="preserve"> IF(K65-D73&gt;17,C73+2,C73+1)</f>
        <v>4</v>
      </c>
      <c r="AP73" s="31">
        <f t="shared" si="112"/>
        <v>-1</v>
      </c>
      <c r="AQ73" s="31"/>
      <c r="AR73" s="31"/>
      <c r="AS73" s="31">
        <f t="shared" si="113"/>
        <v>0</v>
      </c>
      <c r="AT73" s="47">
        <f t="shared" si="114"/>
        <v>0</v>
      </c>
      <c r="AU73" s="31">
        <f xml:space="preserve"> IF( L65-D73&lt;0,-1,0)</f>
        <v>0</v>
      </c>
      <c r="AV73" s="31">
        <f xml:space="preserve"> IF(L65-D73&gt;17,C73+2,C73+1)</f>
        <v>4</v>
      </c>
      <c r="AW73" s="31">
        <f t="shared" si="115"/>
        <v>-1</v>
      </c>
      <c r="AX73" s="31">
        <f t="shared" si="116"/>
        <v>0</v>
      </c>
      <c r="AY73" s="47">
        <f t="shared" si="117"/>
        <v>0</v>
      </c>
      <c r="AZ73" s="31">
        <f xml:space="preserve"> IF( M65-D73&lt;0,-1,0)</f>
        <v>0</v>
      </c>
      <c r="BA73" s="31">
        <f xml:space="preserve"> IF(M65-D73&gt;17,C73+2,C73+1)</f>
        <v>4</v>
      </c>
      <c r="BB73" s="31">
        <f t="shared" si="118"/>
        <v>-2</v>
      </c>
      <c r="BC73" s="31">
        <f t="shared" si="119"/>
        <v>0</v>
      </c>
      <c r="BD73" s="47">
        <f t="shared" si="120"/>
        <v>0</v>
      </c>
      <c r="BE73" s="31">
        <f xml:space="preserve"> IF( N65-D73&lt;0,-1,0)</f>
        <v>-1</v>
      </c>
      <c r="BF73" s="31">
        <f xml:space="preserve"> IF(N65-D73&gt;17,C73+2,C73+1)</f>
        <v>4</v>
      </c>
      <c r="BG73" s="31">
        <f t="shared" si="121"/>
        <v>3</v>
      </c>
      <c r="BH73" s="31">
        <f t="shared" si="122"/>
        <v>2</v>
      </c>
      <c r="BI73" s="47">
        <f t="shared" si="123"/>
        <v>2</v>
      </c>
    </row>
    <row r="74" spans="2:61" x14ac:dyDescent="0.25">
      <c r="B74" s="4">
        <v>4</v>
      </c>
      <c r="C74" s="138">
        <f>'DAY 2 INPUT'!C9</f>
        <v>4</v>
      </c>
      <c r="D74" s="138">
        <f>'DAY 2 INPUT'!D9</f>
        <v>6</v>
      </c>
      <c r="E74" s="76"/>
      <c r="F74" s="140">
        <f>'DAY 2 INPUT'!N9</f>
        <v>10</v>
      </c>
      <c r="G74" s="140">
        <f>'DAY 2 INPUT'!O9</f>
        <v>6</v>
      </c>
      <c r="H74" s="140">
        <f>'DAY 2 INPUT'!P9</f>
        <v>4</v>
      </c>
      <c r="I74" s="140">
        <f>'DAY 2 INPUT'!Q9</f>
        <v>6</v>
      </c>
      <c r="J74" s="2"/>
      <c r="K74" s="6">
        <f t="shared" si="100"/>
        <v>6</v>
      </c>
      <c r="L74" s="6">
        <f t="shared" si="101"/>
        <v>6</v>
      </c>
      <c r="M74" s="6">
        <f t="shared" si="102"/>
        <v>4</v>
      </c>
      <c r="N74" s="6">
        <f t="shared" si="103"/>
        <v>6</v>
      </c>
      <c r="O74" s="9"/>
      <c r="P74" s="3">
        <f>IF(K65=D74,1,0)</f>
        <v>0</v>
      </c>
      <c r="Q74" s="3">
        <f>IF(K65&gt;D74,1,0)</f>
        <v>1</v>
      </c>
      <c r="R74" s="3">
        <f>IF(K65&gt;D74+17,1,0)</f>
        <v>1</v>
      </c>
      <c r="S74" s="3"/>
      <c r="T74" s="3">
        <f t="shared" si="104"/>
        <v>6</v>
      </c>
      <c r="U74" s="15">
        <f t="shared" si="105"/>
        <v>8</v>
      </c>
      <c r="V74" s="3">
        <f>IF(L65=D74,1,0)</f>
        <v>0</v>
      </c>
      <c r="W74" s="3">
        <f>IF(L65&gt;D74,1,0)</f>
        <v>1</v>
      </c>
      <c r="X74" s="3">
        <f>IF(L65&gt;D74+17,1,0)</f>
        <v>0</v>
      </c>
      <c r="Y74" s="3">
        <f t="shared" si="106"/>
        <v>5</v>
      </c>
      <c r="Z74" s="15">
        <f t="shared" si="107"/>
        <v>5</v>
      </c>
      <c r="AA74" s="3">
        <f>IF(M65=D74,1,0)</f>
        <v>0</v>
      </c>
      <c r="AB74" s="3">
        <f>IF(M65&gt;D74,1,0)</f>
        <v>1</v>
      </c>
      <c r="AC74" s="3">
        <f>IF(M65&gt;D74+17,1,0)</f>
        <v>1</v>
      </c>
      <c r="AD74" s="3">
        <f t="shared" si="108"/>
        <v>6</v>
      </c>
      <c r="AE74" s="15">
        <f t="shared" si="109"/>
        <v>2</v>
      </c>
      <c r="AF74" s="3">
        <f>IF(N65=D74,1,0)</f>
        <v>0</v>
      </c>
      <c r="AG74" s="3">
        <f>IF(N65&gt;D74,1,0)</f>
        <v>1</v>
      </c>
      <c r="AH74" s="3">
        <f>IF(N65&gt;D74+17,1,0)</f>
        <v>0</v>
      </c>
      <c r="AI74" s="3"/>
      <c r="AJ74" s="3">
        <f t="shared" si="110"/>
        <v>5</v>
      </c>
      <c r="AK74" s="15">
        <f t="shared" si="111"/>
        <v>5</v>
      </c>
      <c r="AL74" s="2"/>
      <c r="AM74" s="2"/>
      <c r="AN74" s="6">
        <f xml:space="preserve"> IF( K65-D74&lt;0,-1,0)</f>
        <v>0</v>
      </c>
      <c r="AO74" s="6">
        <f xml:space="preserve"> IF(K65-D74&gt;17,C74+2,C74+1)</f>
        <v>6</v>
      </c>
      <c r="AP74" s="6">
        <f t="shared" si="112"/>
        <v>-2</v>
      </c>
      <c r="AQ74" s="6"/>
      <c r="AR74" s="6"/>
      <c r="AS74" s="74">
        <f t="shared" si="113"/>
        <v>0</v>
      </c>
      <c r="AT74" s="47">
        <f t="shared" si="114"/>
        <v>0</v>
      </c>
      <c r="AU74" s="6">
        <f xml:space="preserve"> IF( L65-D74&lt;0,-1,0)</f>
        <v>0</v>
      </c>
      <c r="AV74" s="6">
        <f xml:space="preserve"> IF(L65-D74&gt;17,C74+2,C74+1)</f>
        <v>5</v>
      </c>
      <c r="AW74" s="6">
        <f t="shared" si="115"/>
        <v>1</v>
      </c>
      <c r="AX74" s="6">
        <f t="shared" si="116"/>
        <v>1</v>
      </c>
      <c r="AY74" s="47">
        <f t="shared" si="117"/>
        <v>1</v>
      </c>
      <c r="AZ74" s="6">
        <f xml:space="preserve"> IF( M65-D74&lt;0,-1,0)</f>
        <v>0</v>
      </c>
      <c r="BA74" s="6">
        <f xml:space="preserve"> IF(M65-D74&gt;17,C74+2,C74+1)</f>
        <v>6</v>
      </c>
      <c r="BB74" s="6">
        <f t="shared" si="118"/>
        <v>4</v>
      </c>
      <c r="BC74" s="6">
        <f t="shared" si="119"/>
        <v>4</v>
      </c>
      <c r="BD74" s="47">
        <f t="shared" si="120"/>
        <v>4</v>
      </c>
      <c r="BE74" s="6">
        <f xml:space="preserve"> IF( N65-D74&lt;0,-1,0)</f>
        <v>0</v>
      </c>
      <c r="BF74" s="6">
        <f xml:space="preserve"> IF(N65-D74&gt;17,C74+2,C74+1)</f>
        <v>5</v>
      </c>
      <c r="BG74" s="6">
        <f t="shared" si="121"/>
        <v>1</v>
      </c>
      <c r="BH74" s="6">
        <f t="shared" si="122"/>
        <v>1</v>
      </c>
      <c r="BI74" s="47">
        <f t="shared" si="123"/>
        <v>1</v>
      </c>
    </row>
    <row r="75" spans="2:61" x14ac:dyDescent="0.25">
      <c r="B75" s="29">
        <v>5</v>
      </c>
      <c r="C75" s="29">
        <f>'DAY 2 INPUT'!C10</f>
        <v>3</v>
      </c>
      <c r="D75" s="29">
        <f>'DAY 2 INPUT'!D10</f>
        <v>2</v>
      </c>
      <c r="E75" s="2"/>
      <c r="F75" s="114">
        <f>'DAY 2 INPUT'!N10</f>
        <v>4</v>
      </c>
      <c r="G75" s="114">
        <f>'DAY 2 INPUT'!O10</f>
        <v>3</v>
      </c>
      <c r="H75" s="114">
        <f>'DAY 2 INPUT'!P10</f>
        <v>8</v>
      </c>
      <c r="I75" s="114">
        <f>'DAY 2 INPUT'!Q10</f>
        <v>4</v>
      </c>
      <c r="J75" s="2"/>
      <c r="K75" s="31">
        <f t="shared" si="100"/>
        <v>4</v>
      </c>
      <c r="L75" s="31">
        <f t="shared" si="101"/>
        <v>3</v>
      </c>
      <c r="M75" s="31">
        <f t="shared" si="102"/>
        <v>5</v>
      </c>
      <c r="N75" s="31">
        <f t="shared" si="103"/>
        <v>4</v>
      </c>
      <c r="O75" s="9"/>
      <c r="P75" s="33">
        <f>IF(K65=D75,1,0)</f>
        <v>0</v>
      </c>
      <c r="Q75" s="33">
        <f>IF(K65&gt;D75,1,0)</f>
        <v>1</v>
      </c>
      <c r="R75" s="33">
        <f>IF(K65&gt;D75+17,1,0)</f>
        <v>1</v>
      </c>
      <c r="S75" s="33"/>
      <c r="T75" s="33">
        <f t="shared" si="104"/>
        <v>5</v>
      </c>
      <c r="U75" s="181">
        <f t="shared" si="105"/>
        <v>2</v>
      </c>
      <c r="V75" s="33">
        <f>IF(L65=D75,1,0)</f>
        <v>0</v>
      </c>
      <c r="W75" s="33">
        <f>IF(L65&gt;D75,1,0)</f>
        <v>1</v>
      </c>
      <c r="X75" s="33">
        <f>IF(L65&gt;D75+17,1,0)</f>
        <v>0</v>
      </c>
      <c r="Y75" s="33">
        <f t="shared" si="106"/>
        <v>4</v>
      </c>
      <c r="Z75" s="181">
        <f t="shared" si="107"/>
        <v>2</v>
      </c>
      <c r="AA75" s="33">
        <f>IF(M65=D75,1,0)</f>
        <v>0</v>
      </c>
      <c r="AB75" s="33">
        <f>IF(M65&gt;D75,1,0)</f>
        <v>1</v>
      </c>
      <c r="AC75" s="33">
        <f>IF(M65&gt;D75+17,1,0)</f>
        <v>1</v>
      </c>
      <c r="AD75" s="33">
        <f t="shared" si="108"/>
        <v>5</v>
      </c>
      <c r="AE75" s="181">
        <f t="shared" si="109"/>
        <v>6</v>
      </c>
      <c r="AF75" s="33">
        <f>IF(N65=D75,1,0)</f>
        <v>0</v>
      </c>
      <c r="AG75" s="33">
        <f>IF(N65&gt;D75,1,0)</f>
        <v>1</v>
      </c>
      <c r="AH75" s="33">
        <f>IF(N65&gt;D75+17,1,0)</f>
        <v>0</v>
      </c>
      <c r="AI75" s="33"/>
      <c r="AJ75" s="33">
        <f t="shared" si="110"/>
        <v>4</v>
      </c>
      <c r="AK75" s="181">
        <f t="shared" si="111"/>
        <v>3</v>
      </c>
      <c r="AL75" s="2"/>
      <c r="AM75" s="2"/>
      <c r="AN75" s="31">
        <f xml:space="preserve"> IF( K65-D75&lt;0,-1,0)</f>
        <v>0</v>
      </c>
      <c r="AO75" s="31">
        <f xml:space="preserve"> IF(K65-D75&gt;17,C75+2,C75+1)</f>
        <v>5</v>
      </c>
      <c r="AP75" s="31">
        <f t="shared" si="112"/>
        <v>3</v>
      </c>
      <c r="AQ75" s="31"/>
      <c r="AR75" s="31"/>
      <c r="AS75" s="31">
        <f t="shared" si="113"/>
        <v>3</v>
      </c>
      <c r="AT75" s="47">
        <f t="shared" si="114"/>
        <v>3</v>
      </c>
      <c r="AU75" s="31">
        <f xml:space="preserve"> IF( L65-D75&lt;0,-1,0)</f>
        <v>0</v>
      </c>
      <c r="AV75" s="31">
        <f xml:space="preserve"> IF(L65-D75&gt;17,C75+2,C75+1)</f>
        <v>4</v>
      </c>
      <c r="AW75" s="31">
        <f t="shared" si="115"/>
        <v>3</v>
      </c>
      <c r="AX75" s="31">
        <f t="shared" si="116"/>
        <v>3</v>
      </c>
      <c r="AY75" s="47">
        <f t="shared" si="117"/>
        <v>3</v>
      </c>
      <c r="AZ75" s="31">
        <f xml:space="preserve"> IF( M65-D75&lt;0,-1,0)</f>
        <v>0</v>
      </c>
      <c r="BA75" s="31">
        <f xml:space="preserve"> IF(M65-D75&gt;17,C75+2,C75+1)</f>
        <v>5</v>
      </c>
      <c r="BB75" s="31">
        <f t="shared" si="118"/>
        <v>-1</v>
      </c>
      <c r="BC75" s="31">
        <f t="shared" si="119"/>
        <v>0</v>
      </c>
      <c r="BD75" s="47">
        <f t="shared" si="120"/>
        <v>0</v>
      </c>
      <c r="BE75" s="31">
        <f xml:space="preserve"> IF( N65-D75&lt;0,-1,0)</f>
        <v>0</v>
      </c>
      <c r="BF75" s="31">
        <f xml:space="preserve"> IF(N65-D75&gt;17,C75+2,C75+1)</f>
        <v>4</v>
      </c>
      <c r="BG75" s="6">
        <f t="shared" si="121"/>
        <v>2</v>
      </c>
      <c r="BH75" s="6">
        <f t="shared" si="122"/>
        <v>2</v>
      </c>
      <c r="BI75" s="47">
        <f t="shared" si="123"/>
        <v>2</v>
      </c>
    </row>
    <row r="76" spans="2:61" x14ac:dyDescent="0.25">
      <c r="B76" s="4">
        <v>6</v>
      </c>
      <c r="C76" s="138">
        <f>'DAY 2 INPUT'!C11</f>
        <v>4</v>
      </c>
      <c r="D76" s="138">
        <f>'DAY 2 INPUT'!D11</f>
        <v>10</v>
      </c>
      <c r="E76" s="76"/>
      <c r="F76" s="140">
        <f>'DAY 2 INPUT'!N11</f>
        <v>6</v>
      </c>
      <c r="G76" s="140">
        <f>'DAY 2 INPUT'!O11</f>
        <v>6</v>
      </c>
      <c r="H76" s="140">
        <f>'DAY 2 INPUT'!P11</f>
        <v>6</v>
      </c>
      <c r="I76" s="140">
        <f>'DAY 2 INPUT'!Q11</f>
        <v>6</v>
      </c>
      <c r="J76" s="2"/>
      <c r="K76" s="6">
        <f t="shared" si="100"/>
        <v>6</v>
      </c>
      <c r="L76" s="6">
        <f t="shared" si="101"/>
        <v>6</v>
      </c>
      <c r="M76" s="6">
        <f t="shared" si="102"/>
        <v>6</v>
      </c>
      <c r="N76" s="6">
        <f t="shared" si="103"/>
        <v>6</v>
      </c>
      <c r="O76" s="9"/>
      <c r="P76" s="3">
        <f>IF(K65=D76,1,0)</f>
        <v>0</v>
      </c>
      <c r="Q76" s="3">
        <f>IF(K65&gt;D76,1,0)</f>
        <v>1</v>
      </c>
      <c r="R76" s="3">
        <f>IF(K65&gt;D76+17,1,0)</f>
        <v>0</v>
      </c>
      <c r="S76" s="3"/>
      <c r="T76" s="3">
        <f t="shared" si="104"/>
        <v>5</v>
      </c>
      <c r="U76" s="15">
        <f t="shared" si="105"/>
        <v>5</v>
      </c>
      <c r="V76" s="3">
        <f>IF(L65=D76,1,0)</f>
        <v>0</v>
      </c>
      <c r="W76" s="3">
        <f>IF(L65&gt;D76,1,0)</f>
        <v>1</v>
      </c>
      <c r="X76" s="3">
        <f>IF(L65&gt;D76+17,1,0)</f>
        <v>0</v>
      </c>
      <c r="Y76" s="3">
        <f t="shared" si="106"/>
        <v>5</v>
      </c>
      <c r="Z76" s="15">
        <f t="shared" si="107"/>
        <v>5</v>
      </c>
      <c r="AA76" s="3">
        <f>IF(M65=D76,1,0)</f>
        <v>0</v>
      </c>
      <c r="AB76" s="3">
        <f>IF(M65&gt;D76,1,0)</f>
        <v>1</v>
      </c>
      <c r="AC76" s="3">
        <f>IF(M65&gt;D76+17,1,0)</f>
        <v>1</v>
      </c>
      <c r="AD76" s="3">
        <f t="shared" si="108"/>
        <v>6</v>
      </c>
      <c r="AE76" s="15">
        <f t="shared" si="109"/>
        <v>4</v>
      </c>
      <c r="AF76" s="3">
        <f>IF(N65=D76,1,0)</f>
        <v>0</v>
      </c>
      <c r="AG76" s="3">
        <f>IF(N65&gt;D76,1,0)</f>
        <v>1</v>
      </c>
      <c r="AH76" s="3">
        <f>IF(N65&gt;D76+17,1,0)</f>
        <v>0</v>
      </c>
      <c r="AI76" s="3"/>
      <c r="AJ76" s="3">
        <f t="shared" si="110"/>
        <v>5</v>
      </c>
      <c r="AK76" s="15">
        <f t="shared" si="111"/>
        <v>5</v>
      </c>
      <c r="AL76" s="2"/>
      <c r="AM76" s="2"/>
      <c r="AN76" s="6">
        <f xml:space="preserve"> IF( K65-D76&lt;0,-1,0)</f>
        <v>0</v>
      </c>
      <c r="AO76" s="6">
        <f xml:space="preserve"> IF(K65-D76&gt;17,C76+2,C76+1)</f>
        <v>5</v>
      </c>
      <c r="AP76" s="6">
        <f t="shared" si="112"/>
        <v>1</v>
      </c>
      <c r="AQ76" s="6"/>
      <c r="AR76" s="6"/>
      <c r="AS76" s="74">
        <f t="shared" si="113"/>
        <v>1</v>
      </c>
      <c r="AT76" s="47">
        <f t="shared" si="114"/>
        <v>1</v>
      </c>
      <c r="AU76" s="6">
        <f xml:space="preserve"> IF( L65-D76&lt;0,-1,0)</f>
        <v>0</v>
      </c>
      <c r="AV76" s="6">
        <f xml:space="preserve"> IF(L65-D76&gt;17,C76+2,C76+1)</f>
        <v>5</v>
      </c>
      <c r="AW76" s="6">
        <f t="shared" si="115"/>
        <v>1</v>
      </c>
      <c r="AX76" s="6">
        <f t="shared" si="116"/>
        <v>1</v>
      </c>
      <c r="AY76" s="47">
        <f t="shared" si="117"/>
        <v>1</v>
      </c>
      <c r="AZ76" s="6">
        <f xml:space="preserve"> IF( M65-D76&lt;0,-1,0)</f>
        <v>0</v>
      </c>
      <c r="BA76" s="6">
        <f xml:space="preserve"> IF(M65-D76&gt;17,C76+2,C76+1)</f>
        <v>6</v>
      </c>
      <c r="BB76" s="6">
        <f t="shared" si="118"/>
        <v>2</v>
      </c>
      <c r="BC76" s="6">
        <f t="shared" si="119"/>
        <v>2</v>
      </c>
      <c r="BD76" s="47">
        <f t="shared" si="120"/>
        <v>2</v>
      </c>
      <c r="BE76" s="6">
        <f xml:space="preserve"> IF( N65-D76&lt;0,-1,0)</f>
        <v>0</v>
      </c>
      <c r="BF76" s="6">
        <f xml:space="preserve"> IF(N65-D76&gt;17,C76+2,C76+1)</f>
        <v>5</v>
      </c>
      <c r="BG76" s="6">
        <f t="shared" si="121"/>
        <v>1</v>
      </c>
      <c r="BH76" s="6">
        <f t="shared" si="122"/>
        <v>1</v>
      </c>
      <c r="BI76" s="47">
        <f t="shared" si="123"/>
        <v>1</v>
      </c>
    </row>
    <row r="77" spans="2:61" x14ac:dyDescent="0.25">
      <c r="B77" s="29">
        <v>7</v>
      </c>
      <c r="C77" s="29">
        <f>'DAY 2 INPUT'!C12</f>
        <v>5</v>
      </c>
      <c r="D77" s="29">
        <f>'DAY 2 INPUT'!D12</f>
        <v>4</v>
      </c>
      <c r="E77" s="2"/>
      <c r="F77" s="114">
        <f>'DAY 2 INPUT'!N12</f>
        <v>8</v>
      </c>
      <c r="G77" s="114">
        <f>'DAY 2 INPUT'!O12</f>
        <v>6</v>
      </c>
      <c r="H77" s="114">
        <f>'DAY 2 INPUT'!P12</f>
        <v>7</v>
      </c>
      <c r="I77" s="114">
        <f>'DAY 2 INPUT'!Q12</f>
        <v>7</v>
      </c>
      <c r="J77" s="2"/>
      <c r="K77" s="31">
        <f t="shared" si="100"/>
        <v>7</v>
      </c>
      <c r="L77" s="31">
        <f t="shared" si="101"/>
        <v>6</v>
      </c>
      <c r="M77" s="31">
        <f t="shared" si="102"/>
        <v>7</v>
      </c>
      <c r="N77" s="31">
        <f t="shared" si="103"/>
        <v>7</v>
      </c>
      <c r="O77" s="9"/>
      <c r="P77" s="33">
        <f>IF(K65=D77,1,0)</f>
        <v>0</v>
      </c>
      <c r="Q77" s="33">
        <f>IF(K65&gt;D77,1,0)</f>
        <v>1</v>
      </c>
      <c r="R77" s="33">
        <f>IF(K65&gt;D77+17,1,0)</f>
        <v>1</v>
      </c>
      <c r="S77" s="33"/>
      <c r="T77" s="33">
        <f t="shared" si="104"/>
        <v>7</v>
      </c>
      <c r="U77" s="181">
        <f t="shared" si="105"/>
        <v>6</v>
      </c>
      <c r="V77" s="33">
        <f>IF(L65=D77,1,0)</f>
        <v>0</v>
      </c>
      <c r="W77" s="33">
        <f>IF(L65&gt;D77,1,0)</f>
        <v>1</v>
      </c>
      <c r="X77" s="33">
        <f>IF(L65&gt;D77+17,1,0)</f>
        <v>0</v>
      </c>
      <c r="Y77" s="33">
        <f t="shared" si="106"/>
        <v>6</v>
      </c>
      <c r="Z77" s="181">
        <f t="shared" si="107"/>
        <v>5</v>
      </c>
      <c r="AA77" s="33">
        <f>IF(M65=D77,1,0)</f>
        <v>0</v>
      </c>
      <c r="AB77" s="33">
        <f>IF(M65&gt;D77,1,0)</f>
        <v>1</v>
      </c>
      <c r="AC77" s="33">
        <f>IF(M65&gt;D77+17,1,0)</f>
        <v>1</v>
      </c>
      <c r="AD77" s="33">
        <f t="shared" si="108"/>
        <v>7</v>
      </c>
      <c r="AE77" s="181">
        <f t="shared" si="109"/>
        <v>5</v>
      </c>
      <c r="AF77" s="33">
        <f>IF(N65=D77,1,0)</f>
        <v>0</v>
      </c>
      <c r="AG77" s="33">
        <f>IF(N65&gt;D77,1,0)</f>
        <v>1</v>
      </c>
      <c r="AH77" s="33">
        <f>IF(N65&gt;D77+17,1,0)</f>
        <v>0</v>
      </c>
      <c r="AI77" s="33"/>
      <c r="AJ77" s="33">
        <f t="shared" si="110"/>
        <v>6</v>
      </c>
      <c r="AK77" s="181">
        <f t="shared" si="111"/>
        <v>6</v>
      </c>
      <c r="AL77" s="2"/>
      <c r="AM77" s="2"/>
      <c r="AN77" s="31">
        <f xml:space="preserve"> IF( K65-D77&lt;0,-1,0)</f>
        <v>0</v>
      </c>
      <c r="AO77" s="31">
        <f xml:space="preserve"> IF(K65-D77&gt;17,C77+2,C77+1)</f>
        <v>7</v>
      </c>
      <c r="AP77" s="31">
        <f t="shared" si="112"/>
        <v>1</v>
      </c>
      <c r="AQ77" s="31"/>
      <c r="AR77" s="31"/>
      <c r="AS77" s="31">
        <f t="shared" si="113"/>
        <v>1</v>
      </c>
      <c r="AT77" s="47">
        <f t="shared" si="114"/>
        <v>1</v>
      </c>
      <c r="AU77" s="31">
        <f xml:space="preserve"> IF( L65-D77&lt;0,-1,0)</f>
        <v>0</v>
      </c>
      <c r="AV77" s="31">
        <f xml:space="preserve"> IF(L65-D77&gt;17,C77+2,C77+1)</f>
        <v>6</v>
      </c>
      <c r="AW77" s="31">
        <f t="shared" si="115"/>
        <v>2</v>
      </c>
      <c r="AX77" s="31">
        <f t="shared" si="116"/>
        <v>2</v>
      </c>
      <c r="AY77" s="47">
        <f t="shared" si="117"/>
        <v>2</v>
      </c>
      <c r="AZ77" s="31">
        <f xml:space="preserve"> IF( M65-D77&lt;0,-1,0)</f>
        <v>0</v>
      </c>
      <c r="BA77" s="31">
        <f xml:space="preserve"> IF(M65-D77&gt;17,C77+2,C77+1)</f>
        <v>7</v>
      </c>
      <c r="BB77" s="31">
        <f t="shared" si="118"/>
        <v>2</v>
      </c>
      <c r="BC77" s="31">
        <f t="shared" si="119"/>
        <v>2</v>
      </c>
      <c r="BD77" s="47">
        <f t="shared" si="120"/>
        <v>2</v>
      </c>
      <c r="BE77" s="31">
        <f xml:space="preserve"> IF( N65-D77&lt;0,-1,0)</f>
        <v>0</v>
      </c>
      <c r="BF77" s="31">
        <f xml:space="preserve"> IF(N65-D77&gt;17,C77+2,C77+1)</f>
        <v>6</v>
      </c>
      <c r="BG77" s="31">
        <f t="shared" si="121"/>
        <v>1</v>
      </c>
      <c r="BH77" s="31">
        <f t="shared" si="122"/>
        <v>1</v>
      </c>
      <c r="BI77" s="47">
        <f t="shared" si="123"/>
        <v>1</v>
      </c>
    </row>
    <row r="78" spans="2:61" x14ac:dyDescent="0.25">
      <c r="B78" s="4">
        <v>8</v>
      </c>
      <c r="C78" s="138">
        <f>'DAY 2 INPUT'!C13</f>
        <v>3</v>
      </c>
      <c r="D78" s="138">
        <f>'DAY 2 INPUT'!D13</f>
        <v>18</v>
      </c>
      <c r="E78" s="76"/>
      <c r="F78" s="140">
        <f>'DAY 2 INPUT'!N13</f>
        <v>4</v>
      </c>
      <c r="G78" s="140">
        <f>'DAY 2 INPUT'!O13</f>
        <v>4</v>
      </c>
      <c r="H78" s="140">
        <f>'DAY 2 INPUT'!P13</f>
        <v>4</v>
      </c>
      <c r="I78" s="140">
        <f>'DAY 2 INPUT'!Q13</f>
        <v>4</v>
      </c>
      <c r="J78" s="2"/>
      <c r="K78" s="6">
        <f t="shared" si="100"/>
        <v>4</v>
      </c>
      <c r="L78" s="6">
        <f t="shared" si="101"/>
        <v>4</v>
      </c>
      <c r="M78" s="6">
        <f t="shared" si="102"/>
        <v>4</v>
      </c>
      <c r="N78" s="6">
        <f t="shared" si="103"/>
        <v>4</v>
      </c>
      <c r="O78" s="9"/>
      <c r="P78" s="3">
        <f>IF(K65=D78,1,0)</f>
        <v>0</v>
      </c>
      <c r="Q78" s="3">
        <f>IF(K65&gt;D78,1,0)</f>
        <v>1</v>
      </c>
      <c r="R78" s="3">
        <f>IF(K65&gt;D78+17,1,0)</f>
        <v>0</v>
      </c>
      <c r="S78" s="3"/>
      <c r="T78" s="3">
        <f t="shared" si="104"/>
        <v>4</v>
      </c>
      <c r="U78" s="15">
        <f t="shared" si="105"/>
        <v>3</v>
      </c>
      <c r="V78" s="3">
        <f>IF(L65=D78,1,0)</f>
        <v>0</v>
      </c>
      <c r="W78" s="3">
        <f>IF(L65&gt;D78,1,0)</f>
        <v>0</v>
      </c>
      <c r="X78" s="3">
        <f>IF(L65&gt;D78+17,1,0)</f>
        <v>0</v>
      </c>
      <c r="Y78" s="3">
        <f t="shared" si="106"/>
        <v>3</v>
      </c>
      <c r="Z78" s="15">
        <f t="shared" si="107"/>
        <v>4</v>
      </c>
      <c r="AA78" s="3">
        <f>IF(M65=D78,1,0)</f>
        <v>0</v>
      </c>
      <c r="AB78" s="3">
        <f>IF(M65&gt;D78,1,0)</f>
        <v>1</v>
      </c>
      <c r="AC78" s="3">
        <f>IF(M65&gt;D78+17,1,0)</f>
        <v>0</v>
      </c>
      <c r="AD78" s="3">
        <f t="shared" si="108"/>
        <v>4</v>
      </c>
      <c r="AE78" s="15">
        <f t="shared" si="109"/>
        <v>3</v>
      </c>
      <c r="AF78" s="3">
        <f>IF(N65=D78,1,0)</f>
        <v>0</v>
      </c>
      <c r="AG78" s="3">
        <f>IF(N65&gt;D78,1,0)</f>
        <v>0</v>
      </c>
      <c r="AH78" s="3">
        <f>IF(N65&gt;D78+17,1,0)</f>
        <v>0</v>
      </c>
      <c r="AI78" s="3"/>
      <c r="AJ78" s="3">
        <f t="shared" si="110"/>
        <v>3</v>
      </c>
      <c r="AK78" s="15">
        <f t="shared" si="111"/>
        <v>4</v>
      </c>
      <c r="AL78" s="2"/>
      <c r="AM78" s="2"/>
      <c r="AN78" s="6">
        <f xml:space="preserve"> IF( K65-D78&lt;0,-1,0)</f>
        <v>0</v>
      </c>
      <c r="AO78" s="6">
        <f xml:space="preserve"> IF(K65-D78&gt;17,C78+2,C78+1)</f>
        <v>4</v>
      </c>
      <c r="AP78" s="6">
        <f t="shared" si="112"/>
        <v>2</v>
      </c>
      <c r="AQ78" s="6"/>
      <c r="AR78" s="6"/>
      <c r="AS78" s="74">
        <f t="shared" si="113"/>
        <v>2</v>
      </c>
      <c r="AT78" s="47">
        <f t="shared" si="114"/>
        <v>2</v>
      </c>
      <c r="AU78" s="6">
        <f xml:space="preserve"> IF( L65-D78&lt;0,-1,0)</f>
        <v>-1</v>
      </c>
      <c r="AV78" s="6">
        <f xml:space="preserve"> IF(L65-D78&gt;17,C78+2,C78+1)</f>
        <v>4</v>
      </c>
      <c r="AW78" s="6">
        <f t="shared" si="115"/>
        <v>2</v>
      </c>
      <c r="AX78" s="6">
        <f t="shared" si="116"/>
        <v>1</v>
      </c>
      <c r="AY78" s="47">
        <f t="shared" si="117"/>
        <v>1</v>
      </c>
      <c r="AZ78" s="6">
        <f xml:space="preserve"> IF( M65-D78&lt;0,-1,0)</f>
        <v>0</v>
      </c>
      <c r="BA78" s="6">
        <f xml:space="preserve"> IF(M65-D78&gt;17,C78+2,C78+1)</f>
        <v>4</v>
      </c>
      <c r="BB78" s="6">
        <f t="shared" si="118"/>
        <v>2</v>
      </c>
      <c r="BC78" s="6">
        <f t="shared" si="119"/>
        <v>2</v>
      </c>
      <c r="BD78" s="47">
        <f t="shared" si="120"/>
        <v>2</v>
      </c>
      <c r="BE78" s="6">
        <f xml:space="preserve"> IF( N65-D78&lt;0,-1,0)</f>
        <v>-1</v>
      </c>
      <c r="BF78" s="6">
        <f xml:space="preserve"> IF(N65-D78&gt;17,C78+2,C78+1)</f>
        <v>4</v>
      </c>
      <c r="BG78" s="6">
        <f t="shared" si="121"/>
        <v>2</v>
      </c>
      <c r="BH78" s="6">
        <f t="shared" si="122"/>
        <v>1</v>
      </c>
      <c r="BI78" s="47">
        <f t="shared" si="123"/>
        <v>1</v>
      </c>
    </row>
    <row r="79" spans="2:61" x14ac:dyDescent="0.25">
      <c r="B79" s="29">
        <v>9</v>
      </c>
      <c r="C79" s="29">
        <f>'DAY 2 INPUT'!C14</f>
        <v>5</v>
      </c>
      <c r="D79" s="29">
        <f>'DAY 2 INPUT'!D14</f>
        <v>12</v>
      </c>
      <c r="E79" s="2"/>
      <c r="F79" s="114">
        <f>'DAY 2 INPUT'!N14</f>
        <v>10</v>
      </c>
      <c r="G79" s="114">
        <f>'DAY 2 INPUT'!O14</f>
        <v>7</v>
      </c>
      <c r="H79" s="114">
        <f>'DAY 2 INPUT'!P14</f>
        <v>9</v>
      </c>
      <c r="I79" s="114">
        <f>'DAY 2 INPUT'!Q14</f>
        <v>7</v>
      </c>
      <c r="J79" s="2"/>
      <c r="K79" s="31">
        <f t="shared" si="100"/>
        <v>7</v>
      </c>
      <c r="L79" s="31">
        <f t="shared" si="101"/>
        <v>7</v>
      </c>
      <c r="M79" s="31">
        <f t="shared" si="102"/>
        <v>7</v>
      </c>
      <c r="N79" s="31">
        <f t="shared" si="103"/>
        <v>7</v>
      </c>
      <c r="O79" s="9"/>
      <c r="P79" s="33">
        <f>IF(K65=D79,1,0)</f>
        <v>0</v>
      </c>
      <c r="Q79" s="33">
        <f>IF(K65&gt;D79,1,0)</f>
        <v>1</v>
      </c>
      <c r="R79" s="33">
        <f>IF(K65&gt;D79+17,1,0)</f>
        <v>0</v>
      </c>
      <c r="S79" s="33"/>
      <c r="T79" s="33">
        <f t="shared" si="104"/>
        <v>6</v>
      </c>
      <c r="U79" s="181">
        <f t="shared" si="105"/>
        <v>9</v>
      </c>
      <c r="V79" s="33">
        <f>IF(L65=D79,1,0)</f>
        <v>0</v>
      </c>
      <c r="W79" s="33">
        <f>IF(L65&gt;D79,1,0)</f>
        <v>1</v>
      </c>
      <c r="X79" s="33">
        <f>IF(L65&gt;D79+17,1,0)</f>
        <v>0</v>
      </c>
      <c r="Y79" s="33">
        <f t="shared" si="106"/>
        <v>6</v>
      </c>
      <c r="Z79" s="181">
        <f t="shared" si="107"/>
        <v>6</v>
      </c>
      <c r="AA79" s="33">
        <f>IF(M65=D79,1,0)</f>
        <v>0</v>
      </c>
      <c r="AB79" s="33">
        <f>IF(M65&gt;D79,1,0)</f>
        <v>1</v>
      </c>
      <c r="AC79" s="33">
        <f>IF(M65&gt;D79+17,1,0)</f>
        <v>1</v>
      </c>
      <c r="AD79" s="33">
        <f t="shared" si="108"/>
        <v>7</v>
      </c>
      <c r="AE79" s="181">
        <f t="shared" si="109"/>
        <v>7</v>
      </c>
      <c r="AF79" s="33">
        <f>IF(N65=D79,1,0)</f>
        <v>1</v>
      </c>
      <c r="AG79" s="33">
        <f>IF(N65&gt;D79,1,0)</f>
        <v>0</v>
      </c>
      <c r="AH79" s="33">
        <f>IF(N65&gt;D79+17,1,0)</f>
        <v>0</v>
      </c>
      <c r="AI79" s="33"/>
      <c r="AJ79" s="33">
        <f t="shared" si="110"/>
        <v>6</v>
      </c>
      <c r="AK79" s="181">
        <f t="shared" si="111"/>
        <v>6</v>
      </c>
      <c r="AL79" s="2"/>
      <c r="AM79" s="2"/>
      <c r="AN79" s="31">
        <f xml:space="preserve"> IF( K65-D79&lt;0,-1,0)</f>
        <v>0</v>
      </c>
      <c r="AO79" s="31">
        <f xml:space="preserve"> IF(K65-D79&gt;17,C79+2,C79+1)</f>
        <v>6</v>
      </c>
      <c r="AP79" s="31">
        <f t="shared" si="112"/>
        <v>-2</v>
      </c>
      <c r="AQ79" s="31"/>
      <c r="AR79" s="31"/>
      <c r="AS79" s="31">
        <f t="shared" si="113"/>
        <v>0</v>
      </c>
      <c r="AT79" s="47">
        <f t="shared" si="114"/>
        <v>0</v>
      </c>
      <c r="AU79" s="31">
        <f xml:space="preserve"> IF( L65-D79&lt;0,-1,0)</f>
        <v>0</v>
      </c>
      <c r="AV79" s="31">
        <f xml:space="preserve"> IF(L65-D79&gt;17,C79+2,C79+1)</f>
        <v>6</v>
      </c>
      <c r="AW79" s="31">
        <f t="shared" si="115"/>
        <v>1</v>
      </c>
      <c r="AX79" s="31">
        <f t="shared" si="116"/>
        <v>1</v>
      </c>
      <c r="AY79" s="47">
        <f t="shared" si="117"/>
        <v>1</v>
      </c>
      <c r="AZ79" s="31">
        <f xml:space="preserve"> IF( M65-D79&lt;0,-1,0)</f>
        <v>0</v>
      </c>
      <c r="BA79" s="31">
        <f xml:space="preserve"> IF(M65-D79&gt;17,C79+2,C79+1)</f>
        <v>7</v>
      </c>
      <c r="BB79" s="31">
        <f t="shared" si="118"/>
        <v>0</v>
      </c>
      <c r="BC79" s="31">
        <f t="shared" si="119"/>
        <v>0</v>
      </c>
      <c r="BD79" s="47">
        <f t="shared" si="120"/>
        <v>0</v>
      </c>
      <c r="BE79" s="31">
        <f xml:space="preserve"> IF( N65-D79&lt;0,-1,0)</f>
        <v>0</v>
      </c>
      <c r="BF79" s="31">
        <f xml:space="preserve"> IF(N65-D79&gt;17,C79+2,C79+1)</f>
        <v>6</v>
      </c>
      <c r="BG79" s="31">
        <f t="shared" si="121"/>
        <v>1</v>
      </c>
      <c r="BH79" s="31">
        <f t="shared" si="122"/>
        <v>1</v>
      </c>
      <c r="BI79" s="47">
        <f t="shared" si="123"/>
        <v>1</v>
      </c>
    </row>
    <row r="80" spans="2:61" x14ac:dyDescent="0.25">
      <c r="B80" s="4" t="s">
        <v>1</v>
      </c>
      <c r="C80" s="4">
        <f>SUM(C71:C79)</f>
        <v>35</v>
      </c>
      <c r="D80" s="4"/>
      <c r="E80" s="2"/>
      <c r="F80" s="6">
        <f>SUM(F71:F79)</f>
        <v>65</v>
      </c>
      <c r="G80" s="6">
        <f>SUM(G71:G79)</f>
        <v>49</v>
      </c>
      <c r="H80" s="6">
        <f>SUM(H71:H79)</f>
        <v>63</v>
      </c>
      <c r="I80" s="6">
        <f>SUM(I71:I79)</f>
        <v>45</v>
      </c>
      <c r="J80" s="2"/>
      <c r="K80" s="6">
        <f>SUM(K71:K79)</f>
        <v>51</v>
      </c>
      <c r="L80" s="6">
        <f>SUM(L71:L79)</f>
        <v>47</v>
      </c>
      <c r="M80" s="6">
        <f>SUM(M71:M79)</f>
        <v>50</v>
      </c>
      <c r="N80" s="6">
        <f>SUM(N71:N79)</f>
        <v>45</v>
      </c>
      <c r="O80" s="9"/>
      <c r="P80" s="3" t="s">
        <v>8</v>
      </c>
      <c r="Q80" s="3" t="s">
        <v>27</v>
      </c>
      <c r="R80" s="3"/>
      <c r="S80" s="3"/>
      <c r="T80" s="3" t="s">
        <v>8</v>
      </c>
      <c r="U80" s="15">
        <f>SUM(U71:U79)</f>
        <v>53</v>
      </c>
      <c r="V80" s="3" t="s">
        <v>8</v>
      </c>
      <c r="W80" s="3" t="s">
        <v>27</v>
      </c>
      <c r="X80" s="3"/>
      <c r="Y80" s="3" t="s">
        <v>8</v>
      </c>
      <c r="Z80" s="15">
        <f>SUM(Z71:Z79)</f>
        <v>41</v>
      </c>
      <c r="AA80" s="3" t="s">
        <v>8</v>
      </c>
      <c r="AB80" s="3" t="s">
        <v>27</v>
      </c>
      <c r="AC80" s="3"/>
      <c r="AD80" s="3" t="s">
        <v>8</v>
      </c>
      <c r="AE80" s="15">
        <f>SUM(AE71:AE79)</f>
        <v>47</v>
      </c>
      <c r="AF80" s="3" t="s">
        <v>8</v>
      </c>
      <c r="AG80" s="3" t="s">
        <v>27</v>
      </c>
      <c r="AH80" s="3"/>
      <c r="AI80" s="3"/>
      <c r="AJ80" s="3" t="s">
        <v>8</v>
      </c>
      <c r="AK80" s="15">
        <f>SUM(AK71:AK79)</f>
        <v>39</v>
      </c>
      <c r="AL80" s="2"/>
      <c r="AM80" s="2"/>
      <c r="AN80" s="6" t="s">
        <v>8</v>
      </c>
      <c r="AO80" s="6" t="s">
        <v>8</v>
      </c>
      <c r="AP80" s="6"/>
      <c r="AQ80" s="6"/>
      <c r="AR80" s="6"/>
      <c r="AS80" s="6">
        <f>SUM(AS71:AS79)</f>
        <v>7</v>
      </c>
      <c r="AT80" s="48">
        <f>SUM(AT71:AT79)</f>
        <v>7</v>
      </c>
      <c r="AU80" s="6" t="s">
        <v>8</v>
      </c>
      <c r="AV80" s="6" t="s">
        <v>8</v>
      </c>
      <c r="AW80" s="6"/>
      <c r="AX80" s="6">
        <f>SUM(AX71:AX79)</f>
        <v>13</v>
      </c>
      <c r="AY80" s="48">
        <f>SUM(AY71:AY79)</f>
        <v>13</v>
      </c>
      <c r="AZ80" s="6" t="s">
        <v>8</v>
      </c>
      <c r="BA80" s="6" t="s">
        <v>8</v>
      </c>
      <c r="BB80" s="6"/>
      <c r="BC80" s="6">
        <f>SUM(BC71:BC79)</f>
        <v>10</v>
      </c>
      <c r="BD80" s="48">
        <f>SUM(BD71:BD79)</f>
        <v>10</v>
      </c>
      <c r="BE80" s="6" t="s">
        <v>8</v>
      </c>
      <c r="BF80" s="6" t="s">
        <v>8</v>
      </c>
      <c r="BG80" s="6"/>
      <c r="BH80" s="6">
        <f>SUM(BH71:BH79)</f>
        <v>14</v>
      </c>
      <c r="BI80" s="48">
        <f>SUM(BI71:BI79)</f>
        <v>14</v>
      </c>
    </row>
    <row r="81" spans="2:61" x14ac:dyDescent="0.25">
      <c r="B81" s="29">
        <v>10</v>
      </c>
      <c r="C81" s="29">
        <f>'DAY 2 INPUT'!C16</f>
        <v>5</v>
      </c>
      <c r="D81" s="29">
        <f>'DAY 2 INPUT'!D16</f>
        <v>11</v>
      </c>
      <c r="E81" s="2"/>
      <c r="F81" s="114">
        <f>'DAY 2 INPUT'!N16</f>
        <v>7</v>
      </c>
      <c r="G81" s="114">
        <f>'DAY 2 INPUT'!O16</f>
        <v>7</v>
      </c>
      <c r="H81" s="114">
        <f>'DAY 2 INPUT'!P16</f>
        <v>10</v>
      </c>
      <c r="I81" s="114">
        <f>'DAY 2 INPUT'!Q16</f>
        <v>6</v>
      </c>
      <c r="J81" s="2"/>
      <c r="K81" s="31">
        <f t="shared" ref="K81:K89" si="124">IF(F81-C81 &gt;2,C81+2,F81)</f>
        <v>7</v>
      </c>
      <c r="L81" s="31">
        <f t="shared" ref="L81:L89" si="125">IF(G81-C81 &gt;2,C81+2,G81)</f>
        <v>7</v>
      </c>
      <c r="M81" s="31">
        <f t="shared" ref="M81:M89" si="126">IF(H81-C81 &gt;2,C81+2,H81)</f>
        <v>7</v>
      </c>
      <c r="N81" s="31">
        <f t="shared" ref="N81:N89" si="127">IF(I81-C81 &gt;2,C81+2,I81)</f>
        <v>6</v>
      </c>
      <c r="O81" s="9"/>
      <c r="P81" s="33">
        <f>IF(K65=D81,1,0)</f>
        <v>0</v>
      </c>
      <c r="Q81" s="33">
        <f>IF(K65&gt;D81,1,0)</f>
        <v>1</v>
      </c>
      <c r="R81" s="33">
        <f>IF(K65&gt;D81+17,1,0)</f>
        <v>0</v>
      </c>
      <c r="S81" s="33"/>
      <c r="T81" s="33">
        <f t="shared" ref="T81:T89" si="128">SUM(P81:R81)+C81</f>
        <v>6</v>
      </c>
      <c r="U81" s="181">
        <f t="shared" ref="U81:U89" si="129">(F81-T81)+C81</f>
        <v>6</v>
      </c>
      <c r="V81" s="33">
        <f>IF(L65=D81,1,0)</f>
        <v>0</v>
      </c>
      <c r="W81" s="33">
        <f>IF(L65&gt;D81,1,0)</f>
        <v>1</v>
      </c>
      <c r="X81" s="33">
        <f>IF(L65&gt;D81+17,1,0)</f>
        <v>0</v>
      </c>
      <c r="Y81" s="33">
        <f t="shared" ref="Y81:Y89" si="130">SUM(V81:X81)+C81</f>
        <v>6</v>
      </c>
      <c r="Z81" s="181">
        <f t="shared" ref="Z81:Z89" si="131">(G81-Y81)+C81</f>
        <v>6</v>
      </c>
      <c r="AA81" s="33">
        <f>IF(M65=D81,1,0)</f>
        <v>0</v>
      </c>
      <c r="AB81" s="33">
        <f>IF(M65&gt;D81,1,0)</f>
        <v>1</v>
      </c>
      <c r="AC81" s="33">
        <f>IF(M65&gt;D81+17,1,0)</f>
        <v>1</v>
      </c>
      <c r="AD81" s="33">
        <f t="shared" ref="AD81:AD89" si="132">SUM(AA81:AC81)+C81</f>
        <v>7</v>
      </c>
      <c r="AE81" s="181">
        <f t="shared" ref="AE81:AE89" si="133">(H81-AD81)+C81</f>
        <v>8</v>
      </c>
      <c r="AF81" s="33">
        <f>IF(N65=D81,1,0)</f>
        <v>0</v>
      </c>
      <c r="AG81" s="33">
        <f>IF(N65&gt;D81,1,0)</f>
        <v>1</v>
      </c>
      <c r="AH81" s="33">
        <f>IF(N65&gt;D81+17,1,0)</f>
        <v>0</v>
      </c>
      <c r="AI81" s="33"/>
      <c r="AJ81" s="33">
        <f t="shared" ref="AJ81:AJ89" si="134">SUM(AF81:AH81)+C81</f>
        <v>6</v>
      </c>
      <c r="AK81" s="181">
        <f t="shared" ref="AK81:AK89" si="135">(I81-AJ81)+C81</f>
        <v>5</v>
      </c>
      <c r="AL81" s="2"/>
      <c r="AM81" s="2"/>
      <c r="AN81" s="31">
        <f xml:space="preserve"> IF( K65-D81&lt;0,-1,0)</f>
        <v>0</v>
      </c>
      <c r="AO81" s="31">
        <f xml:space="preserve"> IF(K65-D81&gt;17,C81+2,C81+1)</f>
        <v>6</v>
      </c>
      <c r="AP81" s="31">
        <f t="shared" ref="AP81:AP89" si="136">(AO81+2)-F81</f>
        <v>1</v>
      </c>
      <c r="AQ81" s="31"/>
      <c r="AR81" s="31"/>
      <c r="AS81" s="31">
        <f t="shared" ref="AS81:AS89" si="137" xml:space="preserve"> IF(AP81&lt;0, 0, AP81+AN81)</f>
        <v>1</v>
      </c>
      <c r="AT81" s="47">
        <f t="shared" ref="AT81:AT89" si="138">IF(AS81&lt;0,0,AS81)</f>
        <v>1</v>
      </c>
      <c r="AU81" s="31">
        <f xml:space="preserve"> IF( L65-D81&lt;0,-1,0)</f>
        <v>0</v>
      </c>
      <c r="AV81" s="31">
        <f xml:space="preserve"> IF(L65-D81&gt;17,C81+2,C81+1)</f>
        <v>6</v>
      </c>
      <c r="AW81" s="31">
        <f t="shared" ref="AW81:AW89" si="139">(AV81+2)-G81</f>
        <v>1</v>
      </c>
      <c r="AX81" s="31">
        <f t="shared" ref="AX81:AX89" si="140" xml:space="preserve"> IF(AW81&lt;0, 0, AW81+AU81)</f>
        <v>1</v>
      </c>
      <c r="AY81" s="47">
        <f t="shared" ref="AY81:AY89" si="141">IF(AX81&lt;0,0,AX81)</f>
        <v>1</v>
      </c>
      <c r="AZ81" s="31">
        <f xml:space="preserve"> IF( M65-D81&lt;0,-1,0)</f>
        <v>0</v>
      </c>
      <c r="BA81" s="31">
        <f xml:space="preserve"> IF(M65-D81&gt;17,C81+2,C81+1)</f>
        <v>7</v>
      </c>
      <c r="BB81" s="31">
        <f t="shared" ref="BB81:BB89" si="142">(BA81+2)-H81</f>
        <v>-1</v>
      </c>
      <c r="BC81" s="31">
        <f t="shared" ref="BC81:BC89" si="143">IF(BB81&lt;0,0,BB81+AZ81)</f>
        <v>0</v>
      </c>
      <c r="BD81" s="47">
        <f t="shared" ref="BD81:BD89" si="144">IF(BC81&lt;0,0,BC81)</f>
        <v>0</v>
      </c>
      <c r="BE81" s="31">
        <f xml:space="preserve"> IF( N65-D81&lt;0,-1,0)</f>
        <v>0</v>
      </c>
      <c r="BF81" s="31">
        <f xml:space="preserve"> IF(N65-D81&gt;17,C81+2,C81+1)</f>
        <v>6</v>
      </c>
      <c r="BG81" s="31">
        <f t="shared" ref="BG81:BG89" si="145">(BF81+2)-I81</f>
        <v>2</v>
      </c>
      <c r="BH81" s="31">
        <f t="shared" ref="BH81:BH89" si="146" xml:space="preserve"> IF(BG81&lt;0, 0, BG81+BE81)</f>
        <v>2</v>
      </c>
      <c r="BI81" s="47">
        <f t="shared" ref="BI81:BI89" si="147">IF(BH81&lt;0,0,BH81)</f>
        <v>2</v>
      </c>
    </row>
    <row r="82" spans="2:61" x14ac:dyDescent="0.25">
      <c r="B82" s="4">
        <v>11</v>
      </c>
      <c r="C82" s="138">
        <f>'DAY 2 INPUT'!C17</f>
        <v>4</v>
      </c>
      <c r="D82" s="138">
        <f>'DAY 2 INPUT'!D17</f>
        <v>1</v>
      </c>
      <c r="E82" s="76"/>
      <c r="F82" s="140">
        <f>'DAY 2 INPUT'!N17</f>
        <v>10</v>
      </c>
      <c r="G82" s="140">
        <f>'DAY 2 INPUT'!O17</f>
        <v>7</v>
      </c>
      <c r="H82" s="140">
        <f>'DAY 2 INPUT'!P17</f>
        <v>7</v>
      </c>
      <c r="I82" s="140">
        <f>'DAY 2 INPUT'!Q17</f>
        <v>5</v>
      </c>
      <c r="J82" s="2"/>
      <c r="K82" s="6">
        <f t="shared" si="124"/>
        <v>6</v>
      </c>
      <c r="L82" s="6">
        <f t="shared" si="125"/>
        <v>6</v>
      </c>
      <c r="M82" s="6">
        <f t="shared" si="126"/>
        <v>6</v>
      </c>
      <c r="N82" s="6">
        <f t="shared" si="127"/>
        <v>5</v>
      </c>
      <c r="O82" s="9"/>
      <c r="P82" s="3">
        <f>IF(K65=D82,1,0)</f>
        <v>0</v>
      </c>
      <c r="Q82" s="3">
        <f>IF(K65&gt;D82,1,0)</f>
        <v>1</v>
      </c>
      <c r="R82" s="3">
        <f>IF(K65&gt;D82+17,1,0)</f>
        <v>1</v>
      </c>
      <c r="S82" s="3"/>
      <c r="T82" s="3">
        <f t="shared" si="128"/>
        <v>6</v>
      </c>
      <c r="U82" s="15">
        <f t="shared" si="129"/>
        <v>8</v>
      </c>
      <c r="V82" s="3">
        <f>IF(L65=D82,1,0)</f>
        <v>0</v>
      </c>
      <c r="W82" s="3">
        <f>IF(L65&gt;D82,1,0)</f>
        <v>1</v>
      </c>
      <c r="X82" s="3">
        <f>IF(L65&gt;D82+17,1,0)</f>
        <v>0</v>
      </c>
      <c r="Y82" s="3">
        <f t="shared" si="130"/>
        <v>5</v>
      </c>
      <c r="Z82" s="15">
        <f t="shared" si="131"/>
        <v>6</v>
      </c>
      <c r="AA82" s="3">
        <f>IF(M65=D82,1,0)</f>
        <v>0</v>
      </c>
      <c r="AB82" s="3">
        <f>IF(M65&gt;D82,1,0)</f>
        <v>1</v>
      </c>
      <c r="AC82" s="3">
        <f>IF(M65&gt;D82+17,1,0)</f>
        <v>1</v>
      </c>
      <c r="AD82" s="3">
        <f t="shared" si="132"/>
        <v>6</v>
      </c>
      <c r="AE82" s="15">
        <f t="shared" si="133"/>
        <v>5</v>
      </c>
      <c r="AF82" s="3">
        <f>IF(N65=D82,1,0)</f>
        <v>0</v>
      </c>
      <c r="AG82" s="3">
        <f>IF(N65&gt;D82,1,0)</f>
        <v>1</v>
      </c>
      <c r="AH82" s="3">
        <f>IF(N65&gt;D82+17,1,0)</f>
        <v>0</v>
      </c>
      <c r="AI82" s="3"/>
      <c r="AJ82" s="3">
        <f t="shared" si="134"/>
        <v>5</v>
      </c>
      <c r="AK82" s="15">
        <f t="shared" si="135"/>
        <v>4</v>
      </c>
      <c r="AL82" s="2"/>
      <c r="AM82" s="2"/>
      <c r="AN82" s="6">
        <f xml:space="preserve"> IF( K65-D82&lt;0,-1,0)</f>
        <v>0</v>
      </c>
      <c r="AO82" s="6">
        <f xml:space="preserve"> IF(K65-D82&gt;17,C82+2,C82+1)</f>
        <v>6</v>
      </c>
      <c r="AP82" s="6">
        <f t="shared" si="136"/>
        <v>-2</v>
      </c>
      <c r="AQ82" s="6"/>
      <c r="AR82" s="6"/>
      <c r="AS82" s="74">
        <f t="shared" si="137"/>
        <v>0</v>
      </c>
      <c r="AT82" s="47">
        <f t="shared" si="138"/>
        <v>0</v>
      </c>
      <c r="AU82" s="6">
        <f xml:space="preserve"> IF( L65-D82&lt;0,-1,0)</f>
        <v>0</v>
      </c>
      <c r="AV82" s="6">
        <f xml:space="preserve"> IF(L65-D82&gt;17,C82+2,C82+1)</f>
        <v>5</v>
      </c>
      <c r="AW82" s="6">
        <f t="shared" si="139"/>
        <v>0</v>
      </c>
      <c r="AX82" s="6">
        <f t="shared" si="140"/>
        <v>0</v>
      </c>
      <c r="AY82" s="47">
        <f t="shared" si="141"/>
        <v>0</v>
      </c>
      <c r="AZ82" s="6">
        <f xml:space="preserve"> IF( M65-D82&lt;0,-1,0)</f>
        <v>0</v>
      </c>
      <c r="BA82" s="6">
        <f xml:space="preserve"> IF(M65-D82&gt;17,C82+2,C82+1)</f>
        <v>6</v>
      </c>
      <c r="BB82" s="6">
        <f t="shared" si="142"/>
        <v>1</v>
      </c>
      <c r="BC82" s="6">
        <f t="shared" si="143"/>
        <v>1</v>
      </c>
      <c r="BD82" s="47">
        <f t="shared" si="144"/>
        <v>1</v>
      </c>
      <c r="BE82" s="6">
        <f xml:space="preserve"> IF( N65-D82&lt;0,-1,0)</f>
        <v>0</v>
      </c>
      <c r="BF82" s="6">
        <f xml:space="preserve"> IF(N65-D82&gt;17,C82+2,C82+1)</f>
        <v>5</v>
      </c>
      <c r="BG82" s="6">
        <f t="shared" si="145"/>
        <v>2</v>
      </c>
      <c r="BH82" s="6">
        <f t="shared" si="146"/>
        <v>2</v>
      </c>
      <c r="BI82" s="47">
        <f t="shared" si="147"/>
        <v>2</v>
      </c>
    </row>
    <row r="83" spans="2:61" x14ac:dyDescent="0.25">
      <c r="B83" s="29">
        <v>12</v>
      </c>
      <c r="C83" s="29">
        <f>'DAY 2 INPUT'!C18</f>
        <v>4</v>
      </c>
      <c r="D83" s="29">
        <f>'DAY 2 INPUT'!D18</f>
        <v>7</v>
      </c>
      <c r="E83" s="2"/>
      <c r="F83" s="114">
        <f>'DAY 2 INPUT'!N18</f>
        <v>6</v>
      </c>
      <c r="G83" s="114">
        <f>'DAY 2 INPUT'!O18</f>
        <v>4</v>
      </c>
      <c r="H83" s="114">
        <f>'DAY 2 INPUT'!P18</f>
        <v>8</v>
      </c>
      <c r="I83" s="114">
        <f>'DAY 2 INPUT'!Q18</f>
        <v>6</v>
      </c>
      <c r="J83" s="2"/>
      <c r="K83" s="31">
        <f t="shared" si="124"/>
        <v>6</v>
      </c>
      <c r="L83" s="31">
        <f t="shared" si="125"/>
        <v>4</v>
      </c>
      <c r="M83" s="31">
        <f t="shared" si="126"/>
        <v>6</v>
      </c>
      <c r="N83" s="31">
        <f t="shared" si="127"/>
        <v>6</v>
      </c>
      <c r="O83" s="9"/>
      <c r="P83" s="33">
        <f>IF(K65=D83,1,0)</f>
        <v>0</v>
      </c>
      <c r="Q83" s="33">
        <f>IF(K65&gt;D83,1,0)</f>
        <v>1</v>
      </c>
      <c r="R83" s="33">
        <f>IF(K65&gt;D83+17,1,0)</f>
        <v>0</v>
      </c>
      <c r="S83" s="33"/>
      <c r="T83" s="33">
        <f t="shared" si="128"/>
        <v>5</v>
      </c>
      <c r="U83" s="181">
        <f t="shared" si="129"/>
        <v>5</v>
      </c>
      <c r="V83" s="33">
        <f>IF(L65=D83,1,0)</f>
        <v>0</v>
      </c>
      <c r="W83" s="33">
        <f>IF(L65&gt;D83,1,0)</f>
        <v>1</v>
      </c>
      <c r="X83" s="33">
        <f>IF(L65&gt;D83+17,1,0)</f>
        <v>0</v>
      </c>
      <c r="Y83" s="33">
        <f t="shared" si="130"/>
        <v>5</v>
      </c>
      <c r="Z83" s="181">
        <f t="shared" si="131"/>
        <v>3</v>
      </c>
      <c r="AA83" s="33">
        <f>IF(M65=D83,1,0)</f>
        <v>0</v>
      </c>
      <c r="AB83" s="33">
        <f>IF(M65&gt;D83,1,0)</f>
        <v>1</v>
      </c>
      <c r="AC83" s="33">
        <f>IF(M65&gt;D83+17,1,0)</f>
        <v>1</v>
      </c>
      <c r="AD83" s="33">
        <f t="shared" si="132"/>
        <v>6</v>
      </c>
      <c r="AE83" s="181">
        <f t="shared" si="133"/>
        <v>6</v>
      </c>
      <c r="AF83" s="33">
        <f>IF(N65=D83,1,0)</f>
        <v>0</v>
      </c>
      <c r="AG83" s="33">
        <f>IF(N65&gt;D83,1,0)</f>
        <v>1</v>
      </c>
      <c r="AH83" s="33">
        <f>IF(N65&gt;D83+17,1,0)</f>
        <v>0</v>
      </c>
      <c r="AI83" s="33"/>
      <c r="AJ83" s="33">
        <f t="shared" si="134"/>
        <v>5</v>
      </c>
      <c r="AK83" s="181">
        <f t="shared" si="135"/>
        <v>5</v>
      </c>
      <c r="AL83" s="2" t="s">
        <v>8</v>
      </c>
      <c r="AM83" s="2"/>
      <c r="AN83" s="31">
        <f xml:space="preserve"> IF( K65-D83&lt;0,-1,0)</f>
        <v>0</v>
      </c>
      <c r="AO83" s="31">
        <f xml:space="preserve"> IF(K65-D83&gt;17,C83+2,C83+1)</f>
        <v>5</v>
      </c>
      <c r="AP83" s="31">
        <f t="shared" si="136"/>
        <v>1</v>
      </c>
      <c r="AQ83" s="31"/>
      <c r="AR83" s="31"/>
      <c r="AS83" s="31">
        <f t="shared" si="137"/>
        <v>1</v>
      </c>
      <c r="AT83" s="47">
        <f t="shared" si="138"/>
        <v>1</v>
      </c>
      <c r="AU83" s="31">
        <f xml:space="preserve"> IF( L65-D83&lt;0,-1,0)</f>
        <v>0</v>
      </c>
      <c r="AV83" s="31">
        <f xml:space="preserve"> IF(L65-D83&gt;17,C83+2,C83+1)</f>
        <v>5</v>
      </c>
      <c r="AW83" s="31">
        <f t="shared" si="139"/>
        <v>3</v>
      </c>
      <c r="AX83" s="31">
        <f t="shared" si="140"/>
        <v>3</v>
      </c>
      <c r="AY83" s="47">
        <f t="shared" si="141"/>
        <v>3</v>
      </c>
      <c r="AZ83" s="31">
        <f xml:space="preserve"> IF( M65-D83&lt;0,-1,0)</f>
        <v>0</v>
      </c>
      <c r="BA83" s="31">
        <f xml:space="preserve"> IF(M65-D83&gt;17,C83+2,C83+1)</f>
        <v>6</v>
      </c>
      <c r="BB83" s="31">
        <f t="shared" si="142"/>
        <v>0</v>
      </c>
      <c r="BC83" s="31">
        <f t="shared" si="143"/>
        <v>0</v>
      </c>
      <c r="BD83" s="47">
        <f t="shared" si="144"/>
        <v>0</v>
      </c>
      <c r="BE83" s="31">
        <f xml:space="preserve"> IF( N65-D83&lt;0,-1,0)</f>
        <v>0</v>
      </c>
      <c r="BF83" s="31">
        <f xml:space="preserve"> IF(N65-D83&gt;17,C83+2,C83+1)</f>
        <v>5</v>
      </c>
      <c r="BG83" s="31">
        <f t="shared" si="145"/>
        <v>1</v>
      </c>
      <c r="BH83" s="31">
        <f t="shared" si="146"/>
        <v>1</v>
      </c>
      <c r="BI83" s="47">
        <f t="shared" si="147"/>
        <v>1</v>
      </c>
    </row>
    <row r="84" spans="2:61" x14ac:dyDescent="0.25">
      <c r="B84" s="14">
        <v>13</v>
      </c>
      <c r="C84" s="138">
        <f>'DAY 2 INPUT'!C19</f>
        <v>3</v>
      </c>
      <c r="D84" s="138">
        <f>'DAY 2 INPUT'!D19</f>
        <v>15</v>
      </c>
      <c r="E84" s="141"/>
      <c r="F84" s="140">
        <f>'DAY 2 INPUT'!N19</f>
        <v>5</v>
      </c>
      <c r="G84" s="140">
        <f>'DAY 2 INPUT'!O19</f>
        <v>5</v>
      </c>
      <c r="H84" s="140">
        <f>'DAY 2 INPUT'!P19</f>
        <v>7</v>
      </c>
      <c r="I84" s="140">
        <f>'DAY 2 INPUT'!Q19</f>
        <v>4</v>
      </c>
      <c r="J84" s="2"/>
      <c r="K84" s="6">
        <f t="shared" si="124"/>
        <v>5</v>
      </c>
      <c r="L84" s="6">
        <f t="shared" si="125"/>
        <v>5</v>
      </c>
      <c r="M84" s="6">
        <f t="shared" si="126"/>
        <v>5</v>
      </c>
      <c r="N84" s="6">
        <f t="shared" si="127"/>
        <v>4</v>
      </c>
      <c r="O84" s="9"/>
      <c r="P84" s="3">
        <f>IF(K65=D84,1,0)</f>
        <v>0</v>
      </c>
      <c r="Q84" s="3">
        <f>IF(K65&gt;D84,1,0)</f>
        <v>1</v>
      </c>
      <c r="R84" s="3">
        <f>IF(K65&gt;D84+17,1,0)</f>
        <v>0</v>
      </c>
      <c r="S84" s="3"/>
      <c r="T84" s="3">
        <f t="shared" si="128"/>
        <v>4</v>
      </c>
      <c r="U84" s="15">
        <f t="shared" si="129"/>
        <v>4</v>
      </c>
      <c r="V84" s="3">
        <f>IF(L65=D84,1,0)</f>
        <v>0</v>
      </c>
      <c r="W84" s="3">
        <f>IF(L65&gt;D84,1,0)</f>
        <v>1</v>
      </c>
      <c r="X84" s="3">
        <f>IF(L65&gt;D84+17,1,0)</f>
        <v>0</v>
      </c>
      <c r="Y84" s="3">
        <f t="shared" si="130"/>
        <v>4</v>
      </c>
      <c r="Z84" s="15">
        <f t="shared" si="131"/>
        <v>4</v>
      </c>
      <c r="AA84" s="3">
        <f>IF(M65=D84,1,0)</f>
        <v>0</v>
      </c>
      <c r="AB84" s="3">
        <f>IF(M65&gt;D84,1,0)</f>
        <v>1</v>
      </c>
      <c r="AC84" s="3">
        <f>IF(M65&gt;D84+17,1,0)</f>
        <v>0</v>
      </c>
      <c r="AD84" s="3">
        <f t="shared" si="132"/>
        <v>4</v>
      </c>
      <c r="AE84" s="15">
        <f t="shared" si="133"/>
        <v>6</v>
      </c>
      <c r="AF84" s="3">
        <f>IF(N65=D84,1,0)</f>
        <v>0</v>
      </c>
      <c r="AG84" s="3">
        <f>IF(N65&gt;D84,1,0)</f>
        <v>0</v>
      </c>
      <c r="AH84" s="3">
        <f>IF(N65&gt;D84+17,1,0)</f>
        <v>0</v>
      </c>
      <c r="AI84" s="3"/>
      <c r="AJ84" s="3">
        <f t="shared" si="134"/>
        <v>3</v>
      </c>
      <c r="AK84" s="15">
        <f t="shared" si="135"/>
        <v>4</v>
      </c>
      <c r="AL84" s="2"/>
      <c r="AM84" s="2"/>
      <c r="AN84" s="6">
        <f xml:space="preserve"> IF( K65-D84&lt;0,-1,0)</f>
        <v>0</v>
      </c>
      <c r="AO84" s="6">
        <f xml:space="preserve"> IF(K65-D84&gt;17,C84+2,C84+1)</f>
        <v>4</v>
      </c>
      <c r="AP84" s="6">
        <f t="shared" si="136"/>
        <v>1</v>
      </c>
      <c r="AQ84" s="6"/>
      <c r="AR84" s="6"/>
      <c r="AS84" s="74">
        <f t="shared" si="137"/>
        <v>1</v>
      </c>
      <c r="AT84" s="47">
        <f t="shared" si="138"/>
        <v>1</v>
      </c>
      <c r="AU84" s="6">
        <f xml:space="preserve"> IF( L65-D84&lt;0,-1,0)</f>
        <v>0</v>
      </c>
      <c r="AV84" s="6">
        <f xml:space="preserve"> IF(L65-D84&gt;17,C84+2,C84+1)</f>
        <v>4</v>
      </c>
      <c r="AW84" s="6">
        <f t="shared" si="139"/>
        <v>1</v>
      </c>
      <c r="AX84" s="6">
        <f t="shared" si="140"/>
        <v>1</v>
      </c>
      <c r="AY84" s="47">
        <f t="shared" si="141"/>
        <v>1</v>
      </c>
      <c r="AZ84" s="6">
        <f xml:space="preserve"> IF( M65-D84&lt;0,-1,0)</f>
        <v>0</v>
      </c>
      <c r="BA84" s="6">
        <f xml:space="preserve"> IF(M65-D84&gt;17,C84+2,C84+1)</f>
        <v>4</v>
      </c>
      <c r="BB84" s="6">
        <f t="shared" si="142"/>
        <v>-1</v>
      </c>
      <c r="BC84" s="6">
        <f t="shared" si="143"/>
        <v>0</v>
      </c>
      <c r="BD84" s="47">
        <f t="shared" si="144"/>
        <v>0</v>
      </c>
      <c r="BE84" s="6">
        <f xml:space="preserve"> IF( N65-D84&lt;0,-1,0)</f>
        <v>-1</v>
      </c>
      <c r="BF84" s="6">
        <f xml:space="preserve"> IF(N65-D84&gt;17,C84+2,C84+1)</f>
        <v>4</v>
      </c>
      <c r="BG84" s="6">
        <f t="shared" si="145"/>
        <v>2</v>
      </c>
      <c r="BH84" s="6">
        <f t="shared" si="146"/>
        <v>1</v>
      </c>
      <c r="BI84" s="47">
        <f t="shared" si="147"/>
        <v>1</v>
      </c>
    </row>
    <row r="85" spans="2:61" x14ac:dyDescent="0.25">
      <c r="B85" s="29">
        <v>14</v>
      </c>
      <c r="C85" s="29">
        <f>'DAY 2 INPUT'!C20</f>
        <v>4</v>
      </c>
      <c r="D85" s="29">
        <f>'DAY 2 INPUT'!D20</f>
        <v>3</v>
      </c>
      <c r="E85" s="2"/>
      <c r="F85" s="114">
        <f>'DAY 2 INPUT'!N20</f>
        <v>8</v>
      </c>
      <c r="G85" s="114">
        <f>'DAY 2 INPUT'!O20</f>
        <v>6</v>
      </c>
      <c r="H85" s="114">
        <f>'DAY 2 INPUT'!P20</f>
        <v>10</v>
      </c>
      <c r="I85" s="114">
        <f>'DAY 2 INPUT'!Q20</f>
        <v>5</v>
      </c>
      <c r="J85" s="2"/>
      <c r="K85" s="31">
        <f t="shared" si="124"/>
        <v>6</v>
      </c>
      <c r="L85" s="31">
        <f t="shared" si="125"/>
        <v>6</v>
      </c>
      <c r="M85" s="31">
        <f t="shared" si="126"/>
        <v>6</v>
      </c>
      <c r="N85" s="31">
        <f t="shared" si="127"/>
        <v>5</v>
      </c>
      <c r="O85" s="9"/>
      <c r="P85" s="33">
        <f>IF(K65=D85,1,0)</f>
        <v>0</v>
      </c>
      <c r="Q85" s="33">
        <f>IF(K65&gt;D85,1,0)</f>
        <v>1</v>
      </c>
      <c r="R85" s="33">
        <f>IF(K65&gt;D85+17,1,0)</f>
        <v>1</v>
      </c>
      <c r="S85" s="33"/>
      <c r="T85" s="33">
        <f t="shared" si="128"/>
        <v>6</v>
      </c>
      <c r="U85" s="181">
        <f t="shared" si="129"/>
        <v>6</v>
      </c>
      <c r="V85" s="33">
        <f>IF(L65=D85,1,0)</f>
        <v>0</v>
      </c>
      <c r="W85" s="33">
        <f>IF(L65&gt;D85,1,0)</f>
        <v>1</v>
      </c>
      <c r="X85" s="33">
        <f>IF(L65&gt;D85+17,1,0)</f>
        <v>0</v>
      </c>
      <c r="Y85" s="33">
        <f t="shared" si="130"/>
        <v>5</v>
      </c>
      <c r="Z85" s="181">
        <f t="shared" si="131"/>
        <v>5</v>
      </c>
      <c r="AA85" s="33">
        <f>IF(M65=D85,1,0)</f>
        <v>0</v>
      </c>
      <c r="AB85" s="33">
        <f>IF(M65&gt;D85,1,0)</f>
        <v>1</v>
      </c>
      <c r="AC85" s="33">
        <f>IF(M65&gt;D85+17,1,0)</f>
        <v>1</v>
      </c>
      <c r="AD85" s="33">
        <f t="shared" si="132"/>
        <v>6</v>
      </c>
      <c r="AE85" s="181">
        <f t="shared" si="133"/>
        <v>8</v>
      </c>
      <c r="AF85" s="33">
        <f>IF(N65=D85,1,0)</f>
        <v>0</v>
      </c>
      <c r="AG85" s="33">
        <f>IF(N65&gt;D85,1,0)</f>
        <v>1</v>
      </c>
      <c r="AH85" s="33">
        <f>IF(N65&gt;D85+17,1,0)</f>
        <v>0</v>
      </c>
      <c r="AI85" s="33"/>
      <c r="AJ85" s="33">
        <f t="shared" si="134"/>
        <v>5</v>
      </c>
      <c r="AK85" s="181">
        <f t="shared" si="135"/>
        <v>4</v>
      </c>
      <c r="AL85" s="2"/>
      <c r="AM85" s="2"/>
      <c r="AN85" s="31">
        <f xml:space="preserve"> IF( K65-D85&lt;0,-1,0)</f>
        <v>0</v>
      </c>
      <c r="AO85" s="31">
        <f xml:space="preserve"> IF(K65-D85&gt;17,C85+2,C85+1)</f>
        <v>6</v>
      </c>
      <c r="AP85" s="31">
        <f t="shared" si="136"/>
        <v>0</v>
      </c>
      <c r="AQ85" s="31"/>
      <c r="AR85" s="31"/>
      <c r="AS85" s="31">
        <f t="shared" si="137"/>
        <v>0</v>
      </c>
      <c r="AT85" s="47">
        <f t="shared" si="138"/>
        <v>0</v>
      </c>
      <c r="AU85" s="31">
        <f xml:space="preserve"> IF( L65-D85&lt;0,-1,0)</f>
        <v>0</v>
      </c>
      <c r="AV85" s="31">
        <f xml:space="preserve"> IF(L65-D85&gt;17,C85+2,C85+1)</f>
        <v>5</v>
      </c>
      <c r="AW85" s="31">
        <f t="shared" si="139"/>
        <v>1</v>
      </c>
      <c r="AX85" s="31">
        <f t="shared" si="140"/>
        <v>1</v>
      </c>
      <c r="AY85" s="47">
        <f t="shared" si="141"/>
        <v>1</v>
      </c>
      <c r="AZ85" s="31">
        <f xml:space="preserve"> IF( M65-D85&lt;0,-1,0)</f>
        <v>0</v>
      </c>
      <c r="BA85" s="31">
        <f xml:space="preserve"> IF(M65-D85&gt;17,C85+2,C85+1)</f>
        <v>6</v>
      </c>
      <c r="BB85" s="31">
        <f t="shared" si="142"/>
        <v>-2</v>
      </c>
      <c r="BC85" s="31">
        <f t="shared" si="143"/>
        <v>0</v>
      </c>
      <c r="BD85" s="47">
        <f t="shared" si="144"/>
        <v>0</v>
      </c>
      <c r="BE85" s="31">
        <f xml:space="preserve"> IF( N65-D85&lt;0,-1,0)</f>
        <v>0</v>
      </c>
      <c r="BF85" s="31">
        <f xml:space="preserve"> IF(N65-D85&gt;17,C85+2,C85+1)</f>
        <v>5</v>
      </c>
      <c r="BG85" s="31">
        <f t="shared" si="145"/>
        <v>2</v>
      </c>
      <c r="BH85" s="31">
        <f t="shared" si="146"/>
        <v>2</v>
      </c>
      <c r="BI85" s="47">
        <f t="shared" si="147"/>
        <v>2</v>
      </c>
    </row>
    <row r="86" spans="2:61" x14ac:dyDescent="0.25">
      <c r="B86" s="138">
        <v>15</v>
      </c>
      <c r="C86" s="138">
        <f>'DAY 2 INPUT'!C21</f>
        <v>4</v>
      </c>
      <c r="D86" s="138">
        <f>'DAY 2 INPUT'!D21</f>
        <v>13</v>
      </c>
      <c r="E86" s="76"/>
      <c r="F86" s="140">
        <f>'DAY 2 INPUT'!N21</f>
        <v>8</v>
      </c>
      <c r="G86" s="140">
        <f>'DAY 2 INPUT'!O21</f>
        <v>5</v>
      </c>
      <c r="H86" s="140">
        <f>'DAY 2 INPUT'!P21</f>
        <v>9</v>
      </c>
      <c r="I86" s="140">
        <f>'DAY 2 INPUT'!Q21</f>
        <v>4</v>
      </c>
      <c r="J86" s="2"/>
      <c r="K86" s="6">
        <f t="shared" si="124"/>
        <v>6</v>
      </c>
      <c r="L86" s="6">
        <f t="shared" si="125"/>
        <v>5</v>
      </c>
      <c r="M86" s="6">
        <f t="shared" si="126"/>
        <v>6</v>
      </c>
      <c r="N86" s="6">
        <f t="shared" si="127"/>
        <v>4</v>
      </c>
      <c r="O86" s="9"/>
      <c r="P86" s="3">
        <f>IF(K65=D86,1,0)</f>
        <v>0</v>
      </c>
      <c r="Q86" s="3">
        <f>IF(K65&gt;D86,1,0)</f>
        <v>1</v>
      </c>
      <c r="R86" s="3">
        <f>IF(K65&gt;D86+17,1,0)</f>
        <v>0</v>
      </c>
      <c r="S86" s="3"/>
      <c r="T86" s="3">
        <f t="shared" si="128"/>
        <v>5</v>
      </c>
      <c r="U86" s="15">
        <f t="shared" si="129"/>
        <v>7</v>
      </c>
      <c r="V86" s="3">
        <f>IF(L65=D86,1,0)</f>
        <v>0</v>
      </c>
      <c r="W86" s="3">
        <f>IF(L65&gt;D86,1,0)</f>
        <v>1</v>
      </c>
      <c r="X86" s="3">
        <f>IF(L65&gt;D86+17,1,0)</f>
        <v>0</v>
      </c>
      <c r="Y86" s="3">
        <f t="shared" si="130"/>
        <v>5</v>
      </c>
      <c r="Z86" s="15">
        <f t="shared" si="131"/>
        <v>4</v>
      </c>
      <c r="AA86" s="3">
        <f>IF(M65=D86,1,0)</f>
        <v>0</v>
      </c>
      <c r="AB86" s="3">
        <f>IF(M65&gt;D86,1,0)</f>
        <v>1</v>
      </c>
      <c r="AC86" s="3">
        <f>IF(M65&gt;D86+17,1,0)</f>
        <v>1</v>
      </c>
      <c r="AD86" s="3">
        <f t="shared" si="132"/>
        <v>6</v>
      </c>
      <c r="AE86" s="15">
        <f t="shared" si="133"/>
        <v>7</v>
      </c>
      <c r="AF86" s="3">
        <f>IF(N65=D86,1,0)</f>
        <v>0</v>
      </c>
      <c r="AG86" s="3">
        <f>IF(N65&gt;D86,1,0)</f>
        <v>0</v>
      </c>
      <c r="AH86" s="3">
        <f>IF(N65&gt;D86+17,1,0)</f>
        <v>0</v>
      </c>
      <c r="AI86" s="3"/>
      <c r="AJ86" s="3">
        <f t="shared" si="134"/>
        <v>4</v>
      </c>
      <c r="AK86" s="15">
        <f t="shared" si="135"/>
        <v>4</v>
      </c>
      <c r="AL86" s="2"/>
      <c r="AM86" s="2"/>
      <c r="AN86" s="6">
        <f xml:space="preserve"> IF(K65-D86&lt;0,-1,0)</f>
        <v>0</v>
      </c>
      <c r="AO86" s="6">
        <f xml:space="preserve"> IF(K65-D86&gt;17,C86+2,C86+1)</f>
        <v>5</v>
      </c>
      <c r="AP86" s="6">
        <f t="shared" si="136"/>
        <v>-1</v>
      </c>
      <c r="AQ86" s="6"/>
      <c r="AR86" s="6"/>
      <c r="AS86" s="74">
        <f t="shared" si="137"/>
        <v>0</v>
      </c>
      <c r="AT86" s="47">
        <f t="shared" si="138"/>
        <v>0</v>
      </c>
      <c r="AU86" s="6">
        <f xml:space="preserve"> IF( L65-D86&lt;0,-1,0)</f>
        <v>0</v>
      </c>
      <c r="AV86" s="6">
        <f xml:space="preserve"> IF(L65-D86&gt;17,C86+2,C86+1)</f>
        <v>5</v>
      </c>
      <c r="AW86" s="6">
        <f t="shared" si="139"/>
        <v>2</v>
      </c>
      <c r="AX86" s="6">
        <f t="shared" si="140"/>
        <v>2</v>
      </c>
      <c r="AY86" s="47">
        <f t="shared" si="141"/>
        <v>2</v>
      </c>
      <c r="AZ86" s="6">
        <f xml:space="preserve"> IF( M65-D86&lt;0,-1,0)</f>
        <v>0</v>
      </c>
      <c r="BA86" s="6">
        <f xml:space="preserve"> IF(M65-D86&gt;17,C86+2,C86+1)</f>
        <v>6</v>
      </c>
      <c r="BB86" s="6">
        <f t="shared" si="142"/>
        <v>-1</v>
      </c>
      <c r="BC86" s="6">
        <f t="shared" si="143"/>
        <v>0</v>
      </c>
      <c r="BD86" s="47">
        <f t="shared" si="144"/>
        <v>0</v>
      </c>
      <c r="BE86" s="6">
        <f xml:space="preserve"> IF( N65-D86&lt;0,-1,0)</f>
        <v>-1</v>
      </c>
      <c r="BF86" s="6">
        <f xml:space="preserve"> IF(N65-D86&gt;17,C86+2,C86+1)</f>
        <v>5</v>
      </c>
      <c r="BG86" s="6">
        <f t="shared" si="145"/>
        <v>3</v>
      </c>
      <c r="BH86" s="6">
        <f t="shared" si="146"/>
        <v>2</v>
      </c>
      <c r="BI86" s="47">
        <f t="shared" si="147"/>
        <v>2</v>
      </c>
    </row>
    <row r="87" spans="2:61" x14ac:dyDescent="0.25">
      <c r="B87" s="29">
        <v>16</v>
      </c>
      <c r="C87" s="29">
        <f>'DAY 2 INPUT'!C22</f>
        <v>3</v>
      </c>
      <c r="D87" s="29">
        <f>'DAY 2 INPUT'!D22</f>
        <v>17</v>
      </c>
      <c r="E87" s="2"/>
      <c r="F87" s="114">
        <f>'DAY 2 INPUT'!N22</f>
        <v>4</v>
      </c>
      <c r="G87" s="114">
        <f>'DAY 2 INPUT'!O22</f>
        <v>5</v>
      </c>
      <c r="H87" s="114">
        <f>'DAY 2 INPUT'!P22</f>
        <v>4</v>
      </c>
      <c r="I87" s="114">
        <f>'DAY 2 INPUT'!Q22</f>
        <v>3</v>
      </c>
      <c r="J87" s="2"/>
      <c r="K87" s="31">
        <f t="shared" si="124"/>
        <v>4</v>
      </c>
      <c r="L87" s="31">
        <f t="shared" si="125"/>
        <v>5</v>
      </c>
      <c r="M87" s="31">
        <f t="shared" si="126"/>
        <v>4</v>
      </c>
      <c r="N87" s="31">
        <f t="shared" si="127"/>
        <v>3</v>
      </c>
      <c r="O87" s="9"/>
      <c r="P87" s="33">
        <f>IF(K65=D87,1,0)</f>
        <v>0</v>
      </c>
      <c r="Q87" s="33">
        <f>IF(K65&gt;D87,1,0)</f>
        <v>1</v>
      </c>
      <c r="R87" s="33">
        <f>IF(K65&gt;D87+17,1,0)</f>
        <v>0</v>
      </c>
      <c r="S87" s="33"/>
      <c r="T87" s="33">
        <f t="shared" si="128"/>
        <v>4</v>
      </c>
      <c r="U87" s="181">
        <f t="shared" si="129"/>
        <v>3</v>
      </c>
      <c r="V87" s="33">
        <f>IF(L65=D87,1,0)</f>
        <v>0</v>
      </c>
      <c r="W87" s="33">
        <f>IF(L65&gt;D87,1,0)</f>
        <v>0</v>
      </c>
      <c r="X87" s="33">
        <f>IF(L65&gt;D87+17,1,0)</f>
        <v>0</v>
      </c>
      <c r="Y87" s="33">
        <f t="shared" si="130"/>
        <v>3</v>
      </c>
      <c r="Z87" s="181">
        <f t="shared" si="131"/>
        <v>5</v>
      </c>
      <c r="AA87" s="33">
        <f>IF(M65=D87,1,0)</f>
        <v>0</v>
      </c>
      <c r="AB87" s="33">
        <f>IF(M65&gt;D87,1,0)</f>
        <v>1</v>
      </c>
      <c r="AC87" s="33">
        <f>IF(M65&gt;D87+17,1,0)</f>
        <v>0</v>
      </c>
      <c r="AD87" s="33">
        <f t="shared" si="132"/>
        <v>4</v>
      </c>
      <c r="AE87" s="181">
        <f t="shared" si="133"/>
        <v>3</v>
      </c>
      <c r="AF87" s="33">
        <f>IF(N65=D87,1,0)</f>
        <v>0</v>
      </c>
      <c r="AG87" s="33">
        <f>IF(N65&gt;D87,1,0)</f>
        <v>0</v>
      </c>
      <c r="AH87" s="33">
        <f>IF(N65&gt;D87+17,1,0)</f>
        <v>0</v>
      </c>
      <c r="AI87" s="33"/>
      <c r="AJ87" s="33">
        <f t="shared" si="134"/>
        <v>3</v>
      </c>
      <c r="AK87" s="181">
        <f t="shared" si="135"/>
        <v>3</v>
      </c>
      <c r="AL87" s="2"/>
      <c r="AM87" s="2"/>
      <c r="AN87" s="31">
        <f xml:space="preserve"> IF( K65-D87&lt;0,-1,0)</f>
        <v>0</v>
      </c>
      <c r="AO87" s="31">
        <f xml:space="preserve"> IF(K65-D87&gt;17,C87+2,C87+1)</f>
        <v>4</v>
      </c>
      <c r="AP87" s="31">
        <f t="shared" si="136"/>
        <v>2</v>
      </c>
      <c r="AQ87" s="31"/>
      <c r="AR87" s="31"/>
      <c r="AS87" s="31">
        <f t="shared" si="137"/>
        <v>2</v>
      </c>
      <c r="AT87" s="47">
        <f t="shared" si="138"/>
        <v>2</v>
      </c>
      <c r="AU87" s="31">
        <f xml:space="preserve"> IF( L65-D87&lt;0,-1,0)</f>
        <v>-1</v>
      </c>
      <c r="AV87" s="31">
        <f xml:space="preserve"> IF(L65-D87&gt;17,C87+2,C87+1)</f>
        <v>4</v>
      </c>
      <c r="AW87" s="31">
        <f t="shared" si="139"/>
        <v>1</v>
      </c>
      <c r="AX87" s="31">
        <f t="shared" si="140"/>
        <v>0</v>
      </c>
      <c r="AY87" s="47">
        <f t="shared" si="141"/>
        <v>0</v>
      </c>
      <c r="AZ87" s="31">
        <f xml:space="preserve"> IF( M65-D87&lt;0,-1,0)</f>
        <v>0</v>
      </c>
      <c r="BA87" s="31">
        <f xml:space="preserve"> IF(M65-D87&gt;17,C87+2,C87+1)</f>
        <v>4</v>
      </c>
      <c r="BB87" s="31">
        <f t="shared" si="142"/>
        <v>2</v>
      </c>
      <c r="BC87" s="31">
        <f t="shared" si="143"/>
        <v>2</v>
      </c>
      <c r="BD87" s="47">
        <f t="shared" si="144"/>
        <v>2</v>
      </c>
      <c r="BE87" s="31">
        <f xml:space="preserve"> IF( N65-D87&lt;0,-1,0)</f>
        <v>-1</v>
      </c>
      <c r="BF87" s="31">
        <f xml:space="preserve"> IF(N65-D87&gt;17,C87+2,C87+1)</f>
        <v>4</v>
      </c>
      <c r="BG87" s="31">
        <f t="shared" si="145"/>
        <v>3</v>
      </c>
      <c r="BH87" s="31">
        <f t="shared" si="146"/>
        <v>2</v>
      </c>
      <c r="BI87" s="47">
        <f t="shared" si="147"/>
        <v>2</v>
      </c>
    </row>
    <row r="88" spans="2:61" x14ac:dyDescent="0.25">
      <c r="B88" s="4">
        <v>17</v>
      </c>
      <c r="C88" s="138">
        <f>'DAY 2 INPUT'!C23</f>
        <v>5</v>
      </c>
      <c r="D88" s="138">
        <f>'DAY 2 INPUT'!D23</f>
        <v>5</v>
      </c>
      <c r="E88" s="76"/>
      <c r="F88" s="140">
        <f>'DAY 2 INPUT'!N23</f>
        <v>7</v>
      </c>
      <c r="G88" s="140">
        <f>'DAY 2 INPUT'!O23</f>
        <v>6</v>
      </c>
      <c r="H88" s="140">
        <f>'DAY 2 INPUT'!P23</f>
        <v>8</v>
      </c>
      <c r="I88" s="140">
        <f>'DAY 2 INPUT'!Q23</f>
        <v>5</v>
      </c>
      <c r="J88" s="2"/>
      <c r="K88" s="6">
        <f t="shared" si="124"/>
        <v>7</v>
      </c>
      <c r="L88" s="6">
        <f t="shared" si="125"/>
        <v>6</v>
      </c>
      <c r="M88" s="6">
        <f t="shared" si="126"/>
        <v>7</v>
      </c>
      <c r="N88" s="6">
        <f t="shared" si="127"/>
        <v>5</v>
      </c>
      <c r="O88" s="9"/>
      <c r="P88" s="3">
        <f>IF(K65=D88,1,0)</f>
        <v>0</v>
      </c>
      <c r="Q88" s="3">
        <f>IF(K65&gt;D88,1,0)</f>
        <v>1</v>
      </c>
      <c r="R88" s="3">
        <f>IF(K65&gt;D88+17,1,0)</f>
        <v>1</v>
      </c>
      <c r="S88" s="3"/>
      <c r="T88" s="3">
        <f t="shared" si="128"/>
        <v>7</v>
      </c>
      <c r="U88" s="15">
        <f t="shared" si="129"/>
        <v>5</v>
      </c>
      <c r="V88" s="3">
        <f>IF(L65=D88,1,0)</f>
        <v>0</v>
      </c>
      <c r="W88" s="3">
        <f>IF(L65&gt;D88,1,0)</f>
        <v>1</v>
      </c>
      <c r="X88" s="3">
        <f>IF(L65&gt;D88+17,1,0)</f>
        <v>0</v>
      </c>
      <c r="Y88" s="3">
        <f t="shared" si="130"/>
        <v>6</v>
      </c>
      <c r="Z88" s="15">
        <f t="shared" si="131"/>
        <v>5</v>
      </c>
      <c r="AA88" s="3">
        <f>IF(M65=D88,1,0)</f>
        <v>0</v>
      </c>
      <c r="AB88" s="3">
        <f>IF(M65&gt;D88,1,0)</f>
        <v>1</v>
      </c>
      <c r="AC88" s="3">
        <f>IF(M65&gt;D88+17,1,0)</f>
        <v>1</v>
      </c>
      <c r="AD88" s="3">
        <f t="shared" si="132"/>
        <v>7</v>
      </c>
      <c r="AE88" s="15">
        <f t="shared" si="133"/>
        <v>6</v>
      </c>
      <c r="AF88" s="3">
        <f>IF(N65=D88,1,0)</f>
        <v>0</v>
      </c>
      <c r="AG88" s="3">
        <f>IF(N65&gt;D88,1,0)</f>
        <v>1</v>
      </c>
      <c r="AH88" s="3">
        <f>IF(N65&gt;D88+17,1,0)</f>
        <v>0</v>
      </c>
      <c r="AI88" s="3"/>
      <c r="AJ88" s="3">
        <f t="shared" si="134"/>
        <v>6</v>
      </c>
      <c r="AK88" s="15">
        <f t="shared" si="135"/>
        <v>4</v>
      </c>
      <c r="AL88" s="2"/>
      <c r="AM88" s="2"/>
      <c r="AN88" s="6">
        <f xml:space="preserve"> IF( K65-D88&lt;0,-1,0)</f>
        <v>0</v>
      </c>
      <c r="AO88" s="6">
        <f xml:space="preserve"> IF(K65-D88&gt;17,C88+2,C88+1)</f>
        <v>7</v>
      </c>
      <c r="AP88" s="6">
        <f t="shared" si="136"/>
        <v>2</v>
      </c>
      <c r="AQ88" s="6"/>
      <c r="AR88" s="6"/>
      <c r="AS88" s="74">
        <f t="shared" si="137"/>
        <v>2</v>
      </c>
      <c r="AT88" s="47">
        <f t="shared" si="138"/>
        <v>2</v>
      </c>
      <c r="AU88" s="6">
        <f xml:space="preserve"> IF( L65-D88&lt;0,-1,0)</f>
        <v>0</v>
      </c>
      <c r="AV88" s="6">
        <f xml:space="preserve"> IF(L65-D88&gt;17,C88+2,C88+1)</f>
        <v>6</v>
      </c>
      <c r="AW88" s="6">
        <f t="shared" si="139"/>
        <v>2</v>
      </c>
      <c r="AX88" s="6">
        <f t="shared" si="140"/>
        <v>2</v>
      </c>
      <c r="AY88" s="47">
        <f t="shared" si="141"/>
        <v>2</v>
      </c>
      <c r="AZ88" s="6">
        <f xml:space="preserve"> IF( M65-D88&lt;0,-1,0)</f>
        <v>0</v>
      </c>
      <c r="BA88" s="6">
        <f xml:space="preserve"> IF(M65-D88&gt;17,C88+2,C88+1)</f>
        <v>7</v>
      </c>
      <c r="BB88" s="6">
        <f t="shared" si="142"/>
        <v>1</v>
      </c>
      <c r="BC88" s="6">
        <f t="shared" si="143"/>
        <v>1</v>
      </c>
      <c r="BD88" s="47">
        <f t="shared" si="144"/>
        <v>1</v>
      </c>
      <c r="BE88" s="6">
        <f xml:space="preserve"> IF( N65-D88&lt;0,-1,0)</f>
        <v>0</v>
      </c>
      <c r="BF88" s="6">
        <f xml:space="preserve"> IF(N65-D88&gt;17,C88+2,C88+1)</f>
        <v>6</v>
      </c>
      <c r="BG88" s="6">
        <f t="shared" si="145"/>
        <v>3</v>
      </c>
      <c r="BH88" s="6">
        <f t="shared" si="146"/>
        <v>3</v>
      </c>
      <c r="BI88" s="47">
        <f t="shared" si="147"/>
        <v>3</v>
      </c>
    </row>
    <row r="89" spans="2:61" x14ac:dyDescent="0.25">
      <c r="B89" s="29">
        <v>18</v>
      </c>
      <c r="C89" s="29">
        <f>'DAY 2 INPUT'!C24</f>
        <v>4</v>
      </c>
      <c r="D89" s="29">
        <f>'DAY 2 INPUT'!D24</f>
        <v>9</v>
      </c>
      <c r="E89" s="2"/>
      <c r="F89" s="114">
        <f>'DAY 2 INPUT'!N24</f>
        <v>5</v>
      </c>
      <c r="G89" s="114">
        <f>'DAY 2 INPUT'!O24</f>
        <v>6</v>
      </c>
      <c r="H89" s="114">
        <f>'DAY 2 INPUT'!P24</f>
        <v>8</v>
      </c>
      <c r="I89" s="114">
        <f>'DAY 2 INPUT'!Q24</f>
        <v>4</v>
      </c>
      <c r="J89" s="2"/>
      <c r="K89" s="31">
        <f t="shared" si="124"/>
        <v>5</v>
      </c>
      <c r="L89" s="31">
        <f t="shared" si="125"/>
        <v>6</v>
      </c>
      <c r="M89" s="31">
        <f t="shared" si="126"/>
        <v>6</v>
      </c>
      <c r="N89" s="31">
        <f t="shared" si="127"/>
        <v>4</v>
      </c>
      <c r="O89" s="9"/>
      <c r="P89" s="33">
        <f>IF(K65=D89,1,0)</f>
        <v>0</v>
      </c>
      <c r="Q89" s="33">
        <f>IF(K65&gt;D89,1,0)</f>
        <v>1</v>
      </c>
      <c r="R89" s="33">
        <f>IF(K65&gt;D89+17,1,0)</f>
        <v>0</v>
      </c>
      <c r="S89" s="33"/>
      <c r="T89" s="33">
        <f t="shared" si="128"/>
        <v>5</v>
      </c>
      <c r="U89" s="181">
        <f t="shared" si="129"/>
        <v>4</v>
      </c>
      <c r="V89" s="33">
        <f>IF(L65=D89,1,0)</f>
        <v>0</v>
      </c>
      <c r="W89" s="33">
        <f>IF(L65&gt;D89,1,0)</f>
        <v>1</v>
      </c>
      <c r="X89" s="33">
        <f>IF(L65&gt;D89+17,1,0)</f>
        <v>0</v>
      </c>
      <c r="Y89" s="33">
        <f t="shared" si="130"/>
        <v>5</v>
      </c>
      <c r="Z89" s="181">
        <f t="shared" si="131"/>
        <v>5</v>
      </c>
      <c r="AA89" s="33">
        <f>IF(M65=D89,1,0)</f>
        <v>0</v>
      </c>
      <c r="AB89" s="33">
        <f>IF(M65&gt;D89,1,0)</f>
        <v>1</v>
      </c>
      <c r="AC89" s="33">
        <f>IF(M65&gt;D89+17,1,0)</f>
        <v>1</v>
      </c>
      <c r="AD89" s="33">
        <f t="shared" si="132"/>
        <v>6</v>
      </c>
      <c r="AE89" s="181">
        <f t="shared" si="133"/>
        <v>6</v>
      </c>
      <c r="AF89" s="33">
        <f>IF(N65=D89,1,0)</f>
        <v>0</v>
      </c>
      <c r="AG89" s="33">
        <f>IF(N65&gt;D89,1,0)</f>
        <v>1</v>
      </c>
      <c r="AH89" s="33">
        <f>IF(N65&gt;D89+17,1,0)</f>
        <v>0</v>
      </c>
      <c r="AI89" s="33"/>
      <c r="AJ89" s="33">
        <f t="shared" si="134"/>
        <v>5</v>
      </c>
      <c r="AK89" s="181">
        <f t="shared" si="135"/>
        <v>3</v>
      </c>
      <c r="AL89" s="2"/>
      <c r="AM89" s="2"/>
      <c r="AN89" s="31">
        <f xml:space="preserve"> IF( K65-D89&lt;0,-1,0)</f>
        <v>0</v>
      </c>
      <c r="AO89" s="31">
        <f xml:space="preserve"> IF(K65-D89&gt;17,C89+2,C89+1)</f>
        <v>5</v>
      </c>
      <c r="AP89" s="31">
        <f t="shared" si="136"/>
        <v>2</v>
      </c>
      <c r="AQ89" s="31"/>
      <c r="AR89" s="31"/>
      <c r="AS89" s="31">
        <f t="shared" si="137"/>
        <v>2</v>
      </c>
      <c r="AT89" s="47">
        <f t="shared" si="138"/>
        <v>2</v>
      </c>
      <c r="AU89" s="31">
        <f xml:space="preserve"> IF( L65-D89&lt;0,-1,0)</f>
        <v>0</v>
      </c>
      <c r="AV89" s="31">
        <f xml:space="preserve"> IF(L65-D89&gt;17,C89+2,C89+1)</f>
        <v>5</v>
      </c>
      <c r="AW89" s="31">
        <f t="shared" si="139"/>
        <v>1</v>
      </c>
      <c r="AX89" s="31">
        <f t="shared" si="140"/>
        <v>1</v>
      </c>
      <c r="AY89" s="47">
        <f t="shared" si="141"/>
        <v>1</v>
      </c>
      <c r="AZ89" s="31">
        <f xml:space="preserve"> IF( M65-D89&lt;0,-1,0)</f>
        <v>0</v>
      </c>
      <c r="BA89" s="31">
        <f xml:space="preserve"> IF(M65-D89&gt;17,C89+2,C89+1)</f>
        <v>6</v>
      </c>
      <c r="BB89" s="31">
        <f t="shared" si="142"/>
        <v>0</v>
      </c>
      <c r="BC89" s="31">
        <f t="shared" si="143"/>
        <v>0</v>
      </c>
      <c r="BD89" s="47">
        <f t="shared" si="144"/>
        <v>0</v>
      </c>
      <c r="BE89" s="31">
        <f xml:space="preserve"> IF( N65-D89&lt;0,-1,0)</f>
        <v>0</v>
      </c>
      <c r="BF89" s="31">
        <f xml:space="preserve"> IF(N65-D89&gt;17,C89+2,C89+1)</f>
        <v>5</v>
      </c>
      <c r="BG89" s="31">
        <f t="shared" si="145"/>
        <v>3</v>
      </c>
      <c r="BH89" s="31">
        <f t="shared" si="146"/>
        <v>3</v>
      </c>
      <c r="BI89" s="47">
        <f t="shared" si="147"/>
        <v>3</v>
      </c>
    </row>
    <row r="90" spans="2:61" x14ac:dyDescent="0.25">
      <c r="B90" s="4" t="s">
        <v>2</v>
      </c>
      <c r="C90" s="138">
        <f>'DAY 2 INPUT'!C25</f>
        <v>36</v>
      </c>
      <c r="D90" s="4"/>
      <c r="E90" s="2"/>
      <c r="F90" s="6">
        <f>SUM(F81:F89)</f>
        <v>60</v>
      </c>
      <c r="G90" s="6">
        <f>SUM(G81:G89)</f>
        <v>51</v>
      </c>
      <c r="H90" s="6">
        <f>SUM(H81:H89)</f>
        <v>71</v>
      </c>
      <c r="I90" s="6">
        <f>SUM(I81:I89)</f>
        <v>42</v>
      </c>
      <c r="J90" s="2"/>
      <c r="K90" s="6">
        <f>SUM(K81:K89)</f>
        <v>52</v>
      </c>
      <c r="L90" s="6">
        <f>SUM(L81:L89)</f>
        <v>50</v>
      </c>
      <c r="M90" s="6">
        <f>SUM(M81:M89)</f>
        <v>53</v>
      </c>
      <c r="N90" s="6">
        <f>SUM(N81:N89)</f>
        <v>42</v>
      </c>
      <c r="O90" s="9"/>
      <c r="P90" s="3" t="s">
        <v>8</v>
      </c>
      <c r="Q90" s="3"/>
      <c r="R90" s="3"/>
      <c r="S90" s="3"/>
      <c r="T90" s="3" t="s">
        <v>8</v>
      </c>
      <c r="U90" s="15">
        <f>SUM(U81:U89)</f>
        <v>48</v>
      </c>
      <c r="V90" s="3" t="s">
        <v>8</v>
      </c>
      <c r="W90" s="3"/>
      <c r="X90" s="3"/>
      <c r="Y90" s="3" t="s">
        <v>8</v>
      </c>
      <c r="Z90" s="15">
        <f>SUM(Z81:Z89)</f>
        <v>43</v>
      </c>
      <c r="AA90" s="3" t="s">
        <v>8</v>
      </c>
      <c r="AB90" s="3"/>
      <c r="AC90" s="3"/>
      <c r="AD90" s="3" t="s">
        <v>8</v>
      </c>
      <c r="AE90" s="15">
        <f>SUM(AE81:AE89)</f>
        <v>55</v>
      </c>
      <c r="AF90" s="3" t="s">
        <v>8</v>
      </c>
      <c r="AG90" s="3"/>
      <c r="AH90" s="3"/>
      <c r="AI90" s="3"/>
      <c r="AJ90" s="3" t="s">
        <v>8</v>
      </c>
      <c r="AK90" s="15">
        <f>SUM(AK81:AK89)</f>
        <v>36</v>
      </c>
      <c r="AL90" s="2"/>
      <c r="AM90" s="2"/>
      <c r="AN90" s="1"/>
      <c r="AO90" s="6" t="s">
        <v>8</v>
      </c>
      <c r="AP90" s="1" t="s">
        <v>8</v>
      </c>
      <c r="AQ90" s="1"/>
      <c r="AR90" s="1"/>
      <c r="AS90" s="6">
        <f>SUM(AS81:AS89)</f>
        <v>9</v>
      </c>
      <c r="AT90" s="49">
        <f>SUM(AT81:AT89)</f>
        <v>9</v>
      </c>
      <c r="AU90" s="1"/>
      <c r="AV90" s="6" t="s">
        <v>8</v>
      </c>
      <c r="AW90" s="1" t="s">
        <v>8</v>
      </c>
      <c r="AX90" s="6">
        <f>SUM(AX81:AX89)</f>
        <v>11</v>
      </c>
      <c r="AY90" s="49">
        <f>SUM(AY81:AY89)</f>
        <v>11</v>
      </c>
      <c r="AZ90" s="6"/>
      <c r="BA90" s="6" t="s">
        <v>8</v>
      </c>
      <c r="BB90" s="6" t="s">
        <v>8</v>
      </c>
      <c r="BC90" s="6">
        <f>SUM(BC81:BC89)</f>
        <v>4</v>
      </c>
      <c r="BD90" s="49">
        <f>SUM(BD81:BD89)</f>
        <v>4</v>
      </c>
      <c r="BE90" s="1"/>
      <c r="BF90" s="6" t="s">
        <v>8</v>
      </c>
      <c r="BG90" s="1" t="s">
        <v>8</v>
      </c>
      <c r="BH90" s="6">
        <f>SUM(BH81:BH89)</f>
        <v>18</v>
      </c>
      <c r="BI90" s="49">
        <f>SUM(BI81:BI89)</f>
        <v>18</v>
      </c>
    </row>
    <row r="91" spans="2:61" x14ac:dyDescent="0.25">
      <c r="B91" s="29" t="s">
        <v>1</v>
      </c>
      <c r="C91" s="29">
        <f>C80</f>
        <v>35</v>
      </c>
      <c r="D91" s="29"/>
      <c r="E91" s="2"/>
      <c r="F91" s="31">
        <f>F80</f>
        <v>65</v>
      </c>
      <c r="G91" s="31">
        <f>G80</f>
        <v>49</v>
      </c>
      <c r="H91" s="31">
        <f>H80</f>
        <v>63</v>
      </c>
      <c r="I91" s="31">
        <f>I80</f>
        <v>45</v>
      </c>
      <c r="J91" s="2"/>
      <c r="K91" s="31">
        <f>K80</f>
        <v>51</v>
      </c>
      <c r="L91" s="31">
        <f>L80</f>
        <v>47</v>
      </c>
      <c r="M91" s="31">
        <f>M80</f>
        <v>50</v>
      </c>
      <c r="N91" s="31">
        <f>N80</f>
        <v>45</v>
      </c>
      <c r="O91" s="9"/>
      <c r="P91" s="33" t="s">
        <v>8</v>
      </c>
      <c r="Q91" s="33"/>
      <c r="R91" s="33"/>
      <c r="S91" s="33"/>
      <c r="T91" s="33" t="s">
        <v>8</v>
      </c>
      <c r="U91" s="181">
        <f>U80</f>
        <v>53</v>
      </c>
      <c r="V91" s="33" t="s">
        <v>8</v>
      </c>
      <c r="W91" s="33"/>
      <c r="X91" s="33"/>
      <c r="Y91" s="33" t="s">
        <v>8</v>
      </c>
      <c r="Z91" s="181">
        <f>Z80</f>
        <v>41</v>
      </c>
      <c r="AA91" s="33" t="s">
        <v>8</v>
      </c>
      <c r="AB91" s="33"/>
      <c r="AC91" s="33"/>
      <c r="AD91" s="33" t="s">
        <v>8</v>
      </c>
      <c r="AE91" s="181">
        <f>AE80</f>
        <v>47</v>
      </c>
      <c r="AF91" s="33" t="s">
        <v>8</v>
      </c>
      <c r="AG91" s="33"/>
      <c r="AH91" s="33"/>
      <c r="AI91" s="33"/>
      <c r="AJ91" s="33" t="s">
        <v>8</v>
      </c>
      <c r="AK91" s="181">
        <f>AK80</f>
        <v>39</v>
      </c>
      <c r="AL91" s="2"/>
      <c r="AM91" s="2"/>
      <c r="AN91" s="33"/>
      <c r="AO91" s="32"/>
      <c r="AP91" s="32"/>
      <c r="AQ91" s="32"/>
      <c r="AR91" s="32"/>
      <c r="AS91" s="31">
        <f>AS80</f>
        <v>7</v>
      </c>
      <c r="AT91" s="50">
        <f>AT80</f>
        <v>7</v>
      </c>
      <c r="AU91" s="33"/>
      <c r="AV91" s="32"/>
      <c r="AW91" s="32"/>
      <c r="AX91" s="31">
        <f>AX80</f>
        <v>13</v>
      </c>
      <c r="AY91" s="50">
        <f>AY80</f>
        <v>13</v>
      </c>
      <c r="AZ91" s="31"/>
      <c r="BA91" s="31"/>
      <c r="BB91" s="31"/>
      <c r="BC91" s="31">
        <f>BC80</f>
        <v>10</v>
      </c>
      <c r="BD91" s="50">
        <f>BD80</f>
        <v>10</v>
      </c>
      <c r="BE91" s="33"/>
      <c r="BF91" s="32"/>
      <c r="BG91" s="32"/>
      <c r="BH91" s="31">
        <f>BH80</f>
        <v>14</v>
      </c>
      <c r="BI91" s="50">
        <f>BI80</f>
        <v>14</v>
      </c>
    </row>
    <row r="92" spans="2:61" x14ac:dyDescent="0.25">
      <c r="B92" s="4" t="s">
        <v>3</v>
      </c>
      <c r="C92" s="4">
        <f>SUM(C90+C91)</f>
        <v>71</v>
      </c>
      <c r="D92" s="4"/>
      <c r="E92" s="13"/>
      <c r="F92" s="6">
        <f>SUM(F90+F91)</f>
        <v>125</v>
      </c>
      <c r="G92" s="6">
        <f>SUM(G90+G91)</f>
        <v>100</v>
      </c>
      <c r="H92" s="6">
        <f>SUM(H90+H91)</f>
        <v>134</v>
      </c>
      <c r="I92" s="6">
        <f>SUM(I90+I91)</f>
        <v>87</v>
      </c>
      <c r="J92" s="13"/>
      <c r="K92" s="6">
        <f>SUM(K90+K91)</f>
        <v>103</v>
      </c>
      <c r="L92" s="6">
        <f>SUM(L90+L91)</f>
        <v>97</v>
      </c>
      <c r="M92" s="6">
        <f>SUM(M90+M91)</f>
        <v>103</v>
      </c>
      <c r="N92" s="6">
        <f>SUM(N90+N91)</f>
        <v>87</v>
      </c>
      <c r="O92" s="21"/>
      <c r="P92" s="3" t="s">
        <v>8</v>
      </c>
      <c r="Q92" s="3"/>
      <c r="R92" s="3"/>
      <c r="S92" s="3"/>
      <c r="T92" s="3" t="s">
        <v>8</v>
      </c>
      <c r="U92" s="15">
        <f>U90+U91</f>
        <v>101</v>
      </c>
      <c r="V92" s="3" t="s">
        <v>8</v>
      </c>
      <c r="W92" s="3"/>
      <c r="X92" s="3"/>
      <c r="Y92" s="3" t="s">
        <v>8</v>
      </c>
      <c r="Z92" s="15">
        <f>Z90+Z91</f>
        <v>84</v>
      </c>
      <c r="AA92" s="3" t="s">
        <v>8</v>
      </c>
      <c r="AB92" s="3"/>
      <c r="AC92" s="3"/>
      <c r="AD92" s="3" t="s">
        <v>8</v>
      </c>
      <c r="AE92" s="15">
        <f>AE90+AE91</f>
        <v>102</v>
      </c>
      <c r="AF92" s="3" t="s">
        <v>8</v>
      </c>
      <c r="AG92" s="3"/>
      <c r="AH92" s="3"/>
      <c r="AI92" s="3"/>
      <c r="AJ92" s="3" t="s">
        <v>8</v>
      </c>
      <c r="AK92" s="15">
        <f>AK90+AK91</f>
        <v>75</v>
      </c>
      <c r="AL92" s="2"/>
      <c r="AM92" s="2"/>
      <c r="AN92" s="3"/>
      <c r="AO92" s="1"/>
      <c r="AP92" s="1"/>
      <c r="AQ92" s="1"/>
      <c r="AR92" s="1"/>
      <c r="AS92" s="6">
        <f>SUM(AS90+AS91)</f>
        <v>16</v>
      </c>
      <c r="AT92" s="49">
        <f>SUM(AT90+AT91)</f>
        <v>16</v>
      </c>
      <c r="AU92" s="3"/>
      <c r="AV92" s="1"/>
      <c r="AW92" s="1"/>
      <c r="AX92" s="6">
        <f>SUM(AX90+AX91)</f>
        <v>24</v>
      </c>
      <c r="AY92" s="49">
        <f>SUM(AY90+AY91)</f>
        <v>24</v>
      </c>
      <c r="AZ92" s="6"/>
      <c r="BA92" s="6"/>
      <c r="BB92" s="6"/>
      <c r="BC92" s="6">
        <f>SUM(BC90+BC91)</f>
        <v>14</v>
      </c>
      <c r="BD92" s="49">
        <f>SUM(BD90+BD91)</f>
        <v>14</v>
      </c>
      <c r="BE92" s="3"/>
      <c r="BF92" s="1"/>
      <c r="BG92" s="1"/>
      <c r="BH92" s="6">
        <f>SUM(BH90+BH91)</f>
        <v>32</v>
      </c>
      <c r="BI92" s="49">
        <f>SUM(BI90+BI91)</f>
        <v>32</v>
      </c>
    </row>
    <row r="93" spans="2:61" x14ac:dyDescent="0.25">
      <c r="B93" s="26" t="s">
        <v>8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AL93" s="2"/>
      <c r="AM93" s="2"/>
      <c r="BI93" s="46" t="s">
        <v>8</v>
      </c>
    </row>
    <row r="94" spans="2:61" x14ac:dyDescent="0.25">
      <c r="B94" s="26" t="s">
        <v>8</v>
      </c>
      <c r="C94" s="26"/>
      <c r="D94" s="26"/>
      <c r="E94" s="26"/>
      <c r="F94" s="26"/>
      <c r="G94" s="26"/>
      <c r="H94" s="26"/>
      <c r="I94" s="26"/>
      <c r="J94" s="26"/>
    </row>
  </sheetData>
  <mergeCells count="8">
    <mergeCell ref="F6:I6"/>
    <mergeCell ref="F68:I68"/>
    <mergeCell ref="AN68:AX68"/>
    <mergeCell ref="P70:T70"/>
    <mergeCell ref="AN6:AX6"/>
    <mergeCell ref="F37:I37"/>
    <mergeCell ref="AN37:AX37"/>
    <mergeCell ref="AF8:AJ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BI52"/>
  <sheetViews>
    <sheetView topLeftCell="A11" zoomScale="67" zoomScaleNormal="67" workbookViewId="0">
      <selection activeCell="U21" sqref="U21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570312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7109375" customWidth="1"/>
    <col min="40" max="45" width="5.7109375" customWidth="1"/>
    <col min="46" max="46" width="5.7109375" style="305" customWidth="1"/>
    <col min="47" max="55" width="5.7109375" customWidth="1"/>
    <col min="56" max="56" width="5.7109375" style="305" customWidth="1"/>
    <col min="57" max="60" width="5.7109375" customWidth="1"/>
    <col min="61" max="61" width="5.7109375" style="305" customWidth="1"/>
  </cols>
  <sheetData>
    <row r="1" spans="2:61" x14ac:dyDescent="0.25">
      <c r="B1" t="s">
        <v>8</v>
      </c>
      <c r="P1" s="7"/>
      <c r="Q1" s="7"/>
      <c r="R1" s="7"/>
      <c r="S1" s="7"/>
      <c r="AW1" s="43"/>
      <c r="AX1" s="7"/>
    </row>
    <row r="2" spans="2:61" x14ac:dyDescent="0.25">
      <c r="E2" s="43"/>
      <c r="F2" s="43"/>
      <c r="G2" s="43"/>
      <c r="H2" s="45"/>
      <c r="I2" s="43"/>
      <c r="J2" s="43"/>
      <c r="K2" s="88" t="str">
        <f>'DAY 1 INPUT'!F4</f>
        <v>Steve</v>
      </c>
      <c r="L2" s="88" t="str">
        <f>'DAY 1 INPUT'!G4</f>
        <v>Jeff</v>
      </c>
      <c r="M2" s="35" t="str">
        <f>'DAY 1 INPUT'!H4</f>
        <v>Mike</v>
      </c>
      <c r="N2" s="89" t="str">
        <f>'DAY 1 INPUT'!I4</f>
        <v>Rich M</v>
      </c>
      <c r="O2" s="7"/>
      <c r="P2" s="7"/>
      <c r="AO2" s="339"/>
      <c r="AW2" s="43"/>
      <c r="AX2" s="7"/>
    </row>
    <row r="3" spans="2:61" x14ac:dyDescent="0.25">
      <c r="E3" s="43"/>
      <c r="F3" s="43"/>
      <c r="G3" s="43"/>
      <c r="H3" s="45"/>
      <c r="I3" s="43"/>
      <c r="J3" s="43"/>
      <c r="K3" s="136">
        <f>'DAY 1 INPUT'!F5</f>
        <v>38</v>
      </c>
      <c r="L3" s="136">
        <f>'DAY 1 INPUT'!G5</f>
        <v>18</v>
      </c>
      <c r="M3" s="136">
        <f>'DAY 1 INPUT'!H5</f>
        <v>20</v>
      </c>
      <c r="N3" s="136">
        <f>'DAY 1 INPUT'!I5</f>
        <v>31</v>
      </c>
      <c r="O3" s="7"/>
      <c r="AN3" s="339" t="s">
        <v>8</v>
      </c>
      <c r="AO3" s="339"/>
      <c r="AW3" s="43"/>
      <c r="AX3" s="7"/>
    </row>
    <row r="4" spans="2:61" x14ac:dyDescent="0.25">
      <c r="B4" t="s">
        <v>8</v>
      </c>
      <c r="AN4" s="24" t="s">
        <v>10</v>
      </c>
      <c r="AO4" s="26"/>
      <c r="AS4" s="339"/>
      <c r="AU4" s="339"/>
      <c r="AV4" s="339"/>
      <c r="AW4" s="339"/>
      <c r="AX4" s="339"/>
      <c r="AY4" s="339"/>
      <c r="AZ4" s="339"/>
      <c r="BA4" s="339"/>
      <c r="BB4" s="339"/>
      <c r="BC4" s="339"/>
      <c r="BE4" s="339"/>
      <c r="BF4" s="339"/>
      <c r="BG4" s="339"/>
      <c r="BH4" s="339"/>
    </row>
    <row r="5" spans="2:61" x14ac:dyDescent="0.25">
      <c r="B5" s="27" t="s">
        <v>4</v>
      </c>
      <c r="C5" s="28" t="s">
        <v>7</v>
      </c>
      <c r="D5" s="52"/>
      <c r="E5" s="63"/>
      <c r="F5" s="535" t="s">
        <v>6</v>
      </c>
      <c r="G5" s="536"/>
      <c r="H5" s="536"/>
      <c r="I5" s="536"/>
      <c r="J5" s="10"/>
      <c r="K5" s="17" t="s">
        <v>29</v>
      </c>
      <c r="L5" s="17"/>
      <c r="M5" s="17"/>
      <c r="N5" s="17"/>
      <c r="O5" s="18"/>
      <c r="P5" s="10"/>
      <c r="Q5" s="18"/>
      <c r="R5" s="18"/>
      <c r="S5" s="18"/>
      <c r="T5" s="10"/>
      <c r="U5" s="10"/>
      <c r="V5" s="10"/>
      <c r="W5" s="18" t="s">
        <v>25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2"/>
      <c r="AN5" s="514" t="s">
        <v>24</v>
      </c>
      <c r="AO5" s="514"/>
      <c r="AP5" s="514"/>
      <c r="AQ5" s="514"/>
      <c r="AR5" s="514"/>
      <c r="AS5" s="514"/>
      <c r="AT5" s="514"/>
      <c r="AU5" s="514"/>
      <c r="AV5" s="514"/>
      <c r="AW5" s="514"/>
      <c r="AX5" s="514"/>
    </row>
    <row r="6" spans="2:61" ht="18.75" x14ac:dyDescent="0.3">
      <c r="B6" s="53">
        <f>'Day 3 INPUT'!B4</f>
        <v>70</v>
      </c>
      <c r="C6" s="54">
        <f>'Day 3 INPUT'!C4</f>
        <v>66</v>
      </c>
      <c r="D6" s="55" t="s">
        <v>8</v>
      </c>
      <c r="E6" s="64"/>
      <c r="F6" s="65" t="s">
        <v>9</v>
      </c>
      <c r="G6" s="13"/>
      <c r="H6" s="13"/>
      <c r="I6" s="13"/>
      <c r="J6" s="62"/>
      <c r="K6" s="9" t="s">
        <v>30</v>
      </c>
      <c r="L6" s="20"/>
      <c r="M6" s="20"/>
      <c r="N6" s="20"/>
      <c r="O6" s="9"/>
      <c r="Q6" s="19"/>
      <c r="R6" s="19"/>
      <c r="S6" s="19"/>
      <c r="U6" s="19" t="s">
        <v>26</v>
      </c>
      <c r="V6" s="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57"/>
      <c r="AL6" t="s">
        <v>8</v>
      </c>
      <c r="AO6" t="s">
        <v>8</v>
      </c>
      <c r="AQ6" t="s">
        <v>48</v>
      </c>
      <c r="AR6" t="s">
        <v>48</v>
      </c>
    </row>
    <row r="7" spans="2:61" x14ac:dyDescent="0.25">
      <c r="B7" s="8" t="s">
        <v>0</v>
      </c>
      <c r="C7" s="8" t="s">
        <v>4</v>
      </c>
      <c r="D7" s="61" t="s">
        <v>28</v>
      </c>
      <c r="E7" s="2"/>
      <c r="F7" s="88" t="str">
        <f>K2</f>
        <v>Steve</v>
      </c>
      <c r="G7" s="88" t="str">
        <f>L2</f>
        <v>Jeff</v>
      </c>
      <c r="H7" s="35" t="str">
        <f>M2</f>
        <v>Mike</v>
      </c>
      <c r="I7" s="35" t="str">
        <f>N2</f>
        <v>Rich M</v>
      </c>
      <c r="J7" s="2"/>
      <c r="K7" s="88" t="str">
        <f>K2</f>
        <v>Steve</v>
      </c>
      <c r="L7" s="88" t="str">
        <f>L2</f>
        <v>Jeff</v>
      </c>
      <c r="M7" s="35" t="str">
        <f>M2</f>
        <v>Mike</v>
      </c>
      <c r="N7" s="35" t="str">
        <f>N2</f>
        <v>Rich M</v>
      </c>
      <c r="O7" s="9"/>
      <c r="P7" s="58" t="str">
        <f>K2</f>
        <v>Steve</v>
      </c>
      <c r="Q7" s="59"/>
      <c r="R7" s="59"/>
      <c r="S7" s="59"/>
      <c r="T7" s="59" t="s">
        <v>8</v>
      </c>
      <c r="U7" s="60" t="s">
        <v>8</v>
      </c>
      <c r="V7" s="3" t="str">
        <f>L2</f>
        <v>Jeff</v>
      </c>
      <c r="W7" s="59"/>
      <c r="X7" s="59"/>
      <c r="Y7" s="59"/>
      <c r="Z7" s="60"/>
      <c r="AA7" s="58" t="str">
        <f>M2</f>
        <v>Mike</v>
      </c>
      <c r="AB7" s="59"/>
      <c r="AC7" s="59"/>
      <c r="AD7" s="59"/>
      <c r="AE7" s="60"/>
      <c r="AF7" s="533" t="str">
        <f>N2</f>
        <v>Rich M</v>
      </c>
      <c r="AG7" s="534"/>
      <c r="AH7" s="534"/>
      <c r="AI7" s="534"/>
      <c r="AJ7" s="534"/>
      <c r="AK7" s="60"/>
      <c r="AL7" t="s">
        <v>8</v>
      </c>
      <c r="AN7" s="90" t="str">
        <f>K2</f>
        <v>Steve</v>
      </c>
      <c r="AO7" s="91"/>
      <c r="AP7" s="91"/>
      <c r="AQ7" s="91"/>
      <c r="AR7" s="91"/>
      <c r="AS7" s="92"/>
      <c r="AU7" s="93" t="str">
        <f>L2</f>
        <v>Jeff</v>
      </c>
      <c r="AV7" s="91"/>
      <c r="AW7" s="91"/>
      <c r="AX7" s="92"/>
      <c r="AY7" s="2"/>
      <c r="AZ7" s="40" t="str">
        <f>M2</f>
        <v>Mike</v>
      </c>
      <c r="BA7" s="38"/>
      <c r="BB7" s="38"/>
      <c r="BC7" s="39"/>
      <c r="BD7" s="51"/>
      <c r="BE7" s="40" t="str">
        <f>N2</f>
        <v>Rich M</v>
      </c>
      <c r="BF7" s="38"/>
      <c r="BG7" s="38"/>
      <c r="BH7" s="39"/>
    </row>
    <row r="8" spans="2:61" x14ac:dyDescent="0.25">
      <c r="B8" s="29">
        <v>1</v>
      </c>
      <c r="C8" s="29">
        <f>'Day 3 INPUT'!C6</f>
        <v>4</v>
      </c>
      <c r="D8" s="29">
        <f>'Day 3 INPUT'!D6</f>
        <v>13</v>
      </c>
      <c r="E8" s="2"/>
      <c r="F8" s="114">
        <f>'Day 3 INPUT'!F6</f>
        <v>0</v>
      </c>
      <c r="G8" s="114">
        <f>'Day 3 INPUT'!G6</f>
        <v>0</v>
      </c>
      <c r="H8" s="114">
        <f>'Day 3 INPUT'!H6</f>
        <v>0</v>
      </c>
      <c r="I8" s="114">
        <f>'Day 3 INPUT'!I6</f>
        <v>0</v>
      </c>
      <c r="J8" s="2"/>
      <c r="K8" s="31">
        <f t="shared" ref="K8:K16" si="0">IF(F8-C8 &gt;2,C8+2,F8)</f>
        <v>0</v>
      </c>
      <c r="L8" s="31">
        <f t="shared" ref="L8:L16" si="1">IF(G8-C8 &gt;2,C8+2,G8)</f>
        <v>0</v>
      </c>
      <c r="M8" s="31">
        <f t="shared" ref="M8:M16" si="2">IF(H8-C8 &gt;2,C8+2,H8)</f>
        <v>0</v>
      </c>
      <c r="N8" s="31">
        <f t="shared" ref="N8:N16" si="3">IF(I8-C8 &gt;2,C8+2,I8)</f>
        <v>0</v>
      </c>
      <c r="O8" s="9"/>
      <c r="P8" s="33">
        <f>IF(K3=D8,1,0)</f>
        <v>0</v>
      </c>
      <c r="Q8" s="33">
        <f>IF(K3&gt;D8,1,0)</f>
        <v>1</v>
      </c>
      <c r="R8" s="33">
        <f>IF(K3&gt;D8+17,1,0)</f>
        <v>1</v>
      </c>
      <c r="S8" s="143">
        <f>IF(K3&gt;D8+35,1,0)</f>
        <v>0</v>
      </c>
      <c r="T8" s="33">
        <f t="shared" ref="T8:T16" si="4">SUM(P8:S8)+C8</f>
        <v>6</v>
      </c>
      <c r="U8" s="181">
        <f t="shared" ref="U8:U16" si="5">(F8-T8)+C8</f>
        <v>-2</v>
      </c>
      <c r="V8" s="33">
        <f>IF(L3=D8,1,0)</f>
        <v>0</v>
      </c>
      <c r="W8" s="33">
        <f>IF(L3&gt;D8,1,0)</f>
        <v>1</v>
      </c>
      <c r="X8" s="33">
        <f>IF(L3&gt;D8+17,1,0)</f>
        <v>0</v>
      </c>
      <c r="Y8" s="33">
        <f t="shared" ref="Y8:Y16" si="6">SUM(V8:X8)+C8</f>
        <v>5</v>
      </c>
      <c r="Z8" s="181">
        <f t="shared" ref="Z8:Z16" si="7">(G8-Y8)+C8</f>
        <v>-1</v>
      </c>
      <c r="AA8" s="33">
        <f>IF(M3=D8,1,0)</f>
        <v>0</v>
      </c>
      <c r="AB8" s="33">
        <f>IF(M3&gt;D8,1,0)</f>
        <v>1</v>
      </c>
      <c r="AC8" s="33">
        <f>IF(M3&gt;D8+17,1,0)</f>
        <v>0</v>
      </c>
      <c r="AD8" s="33">
        <f t="shared" ref="AD8:AD16" si="8">SUM(AA8:AC8)+C8</f>
        <v>5</v>
      </c>
      <c r="AE8" s="181">
        <f t="shared" ref="AE8:AE16" si="9">(H8-AD8)+C8</f>
        <v>-1</v>
      </c>
      <c r="AF8" s="33">
        <f>IF(N3=D8,1,0)</f>
        <v>0</v>
      </c>
      <c r="AG8" s="33">
        <f>IF(N3&gt;D8,1,0)</f>
        <v>1</v>
      </c>
      <c r="AH8" s="33">
        <f>IF(N3&gt;D8+17,1,0)</f>
        <v>1</v>
      </c>
      <c r="AI8" s="143">
        <f>IF(N3&gt;D8+35,1,0)</f>
        <v>0</v>
      </c>
      <c r="AJ8" s="33">
        <f t="shared" ref="AJ8:AJ16" si="10">SUM(AF8:AI8)+C8</f>
        <v>6</v>
      </c>
      <c r="AK8" s="181">
        <f t="shared" ref="AK8:AK16" si="11">(I8-AJ8)+C8</f>
        <v>-2</v>
      </c>
      <c r="AL8" s="2"/>
      <c r="AM8" s="2"/>
      <c r="AN8" s="31">
        <f xml:space="preserve"> IF( K3-D8&lt;0,-1,0)</f>
        <v>0</v>
      </c>
      <c r="AO8" s="31">
        <f xml:space="preserve"> IF(K3-D8&gt;17,C8+2,C8+1)</f>
        <v>6</v>
      </c>
      <c r="AP8" s="31">
        <f t="shared" ref="AP8:AP16" si="12">(AO8+2)-F8</f>
        <v>8</v>
      </c>
      <c r="AQ8" s="143">
        <f t="shared" ref="AQ8:AQ16" si="13">IF(D8&lt;3,1,0)</f>
        <v>0</v>
      </c>
      <c r="AR8" s="143">
        <f t="shared" ref="AR8:AR16" si="14">IF(AP8+AQ8&gt;0,AP8+AQ8,0)</f>
        <v>8</v>
      </c>
      <c r="AS8" s="31">
        <f t="shared" ref="AS8:AS16" si="15" xml:space="preserve"> IF(AR8&lt;0, 0, AR8+AN8)</f>
        <v>8</v>
      </c>
      <c r="AT8" s="47">
        <f t="shared" ref="AT8:AT16" si="16">IF(AS8&lt;0,0,AS8)</f>
        <v>8</v>
      </c>
      <c r="AU8" s="31">
        <f xml:space="preserve"> IF( L3-D8&lt;0,-1,0)</f>
        <v>0</v>
      </c>
      <c r="AV8" s="31">
        <f xml:space="preserve"> IF(L3-D8&gt;17,C8+2,C8+1)</f>
        <v>5</v>
      </c>
      <c r="AW8" s="31">
        <f t="shared" ref="AW8:AW16" si="17">(AV8+2)-G8</f>
        <v>7</v>
      </c>
      <c r="AX8" s="31">
        <f t="shared" ref="AX8:AX16" si="18" xml:space="preserve"> IF(AW8&lt;0, 0, AW8+AU8)</f>
        <v>7</v>
      </c>
      <c r="AY8" s="47">
        <f t="shared" ref="AY8:AY16" si="19">IF(AX8&lt;0,0,AX8)</f>
        <v>7</v>
      </c>
      <c r="AZ8" s="31">
        <f xml:space="preserve"> IF( M3-D8&lt;0,-1,0)</f>
        <v>0</v>
      </c>
      <c r="BA8" s="31">
        <f xml:space="preserve"> IF(M3-D8&gt;17,C8+2,C8+1)</f>
        <v>5</v>
      </c>
      <c r="BB8" s="31">
        <f t="shared" ref="BB8:BB16" si="20">(BA8+2)-H8</f>
        <v>7</v>
      </c>
      <c r="BC8" s="31">
        <f t="shared" ref="BC8:BC16" si="21">IF(BB8&lt;0,0,BB8+AZ8)</f>
        <v>7</v>
      </c>
      <c r="BD8" s="47">
        <f t="shared" ref="BD8:BD16" si="22">IF(BC8&lt;0,0,BC8)</f>
        <v>7</v>
      </c>
      <c r="BE8" s="31">
        <f xml:space="preserve"> IF( N3-D8&lt;0,-1,0)</f>
        <v>0</v>
      </c>
      <c r="BF8" s="31">
        <f xml:space="preserve"> IF(N3-D8&gt;17,C8+2,C8+1)</f>
        <v>6</v>
      </c>
      <c r="BG8" s="31">
        <f t="shared" ref="BG8:BG16" si="23">(BF8+2)-I8</f>
        <v>8</v>
      </c>
      <c r="BH8" s="31">
        <f t="shared" ref="BH8:BH16" si="24">IF(BG8&lt;0,0,BG8+BE8)</f>
        <v>8</v>
      </c>
      <c r="BI8" s="47">
        <f t="shared" ref="BI8:BI16" si="25">IF(BH8&lt;0,0,BH8)</f>
        <v>8</v>
      </c>
    </row>
    <row r="9" spans="2:61" x14ac:dyDescent="0.25">
      <c r="B9" s="138">
        <v>2</v>
      </c>
      <c r="C9" s="138">
        <f>'Day 3 INPUT'!C7</f>
        <v>4</v>
      </c>
      <c r="D9" s="138">
        <f>'Day 3 INPUT'!D7</f>
        <v>7</v>
      </c>
      <c r="E9" s="76"/>
      <c r="F9" s="140">
        <f>'Day 3 INPUT'!F7</f>
        <v>0</v>
      </c>
      <c r="G9" s="140">
        <f>'Day 3 INPUT'!G7</f>
        <v>0</v>
      </c>
      <c r="H9" s="140">
        <f>'Day 3 INPUT'!H7</f>
        <v>0</v>
      </c>
      <c r="I9" s="140">
        <f>'Day 3 INPUT'!I7</f>
        <v>0</v>
      </c>
      <c r="J9" s="76"/>
      <c r="K9" s="74">
        <f t="shared" si="0"/>
        <v>0</v>
      </c>
      <c r="L9" s="74">
        <f t="shared" si="1"/>
        <v>0</v>
      </c>
      <c r="M9" s="74">
        <f t="shared" si="2"/>
        <v>0</v>
      </c>
      <c r="N9" s="74">
        <f t="shared" si="3"/>
        <v>0</v>
      </c>
      <c r="O9" s="176"/>
      <c r="P9" s="177">
        <f>IF(K3=D9,1,0)</f>
        <v>0</v>
      </c>
      <c r="Q9" s="177">
        <f>IF(K3&gt;D9,1,0)</f>
        <v>1</v>
      </c>
      <c r="R9" s="177">
        <f>IF(K3&gt;D9+17,1,0)</f>
        <v>1</v>
      </c>
      <c r="S9" s="178">
        <f>IF(K3&gt;D9+35,1,0)</f>
        <v>0</v>
      </c>
      <c r="T9" s="177">
        <f t="shared" si="4"/>
        <v>6</v>
      </c>
      <c r="U9" s="179">
        <f t="shared" si="5"/>
        <v>-2</v>
      </c>
      <c r="V9" s="177">
        <f>IF(L3=D9,1,0)</f>
        <v>0</v>
      </c>
      <c r="W9" s="177">
        <f>IF(L3&gt;D9,1,0)</f>
        <v>1</v>
      </c>
      <c r="X9" s="177">
        <f>IF(L3&gt;D9+17,1,0)</f>
        <v>0</v>
      </c>
      <c r="Y9" s="177">
        <f t="shared" si="6"/>
        <v>5</v>
      </c>
      <c r="Z9" s="179">
        <f t="shared" si="7"/>
        <v>-1</v>
      </c>
      <c r="AA9" s="177">
        <f>IF(M3=D9,1,0)</f>
        <v>0</v>
      </c>
      <c r="AB9" s="177">
        <f>IF(M3&gt;D9,1,0)</f>
        <v>1</v>
      </c>
      <c r="AC9" s="177">
        <f>IF(M3&gt;D9+17,1,0)</f>
        <v>0</v>
      </c>
      <c r="AD9" s="177">
        <f t="shared" si="8"/>
        <v>5</v>
      </c>
      <c r="AE9" s="179">
        <f t="shared" si="9"/>
        <v>-1</v>
      </c>
      <c r="AF9" s="177">
        <f>IF(N3=D9,1,0)</f>
        <v>0</v>
      </c>
      <c r="AG9" s="177">
        <f>IF(N3&gt;D9,1,0)</f>
        <v>1</v>
      </c>
      <c r="AH9" s="177">
        <f>IF(N3&gt;D9+17,1,0)</f>
        <v>1</v>
      </c>
      <c r="AI9" s="178">
        <f>IF(N3&gt;D9+35,1,0)</f>
        <v>0</v>
      </c>
      <c r="AJ9" s="177">
        <f t="shared" si="10"/>
        <v>6</v>
      </c>
      <c r="AK9" s="179">
        <f t="shared" si="11"/>
        <v>-2</v>
      </c>
      <c r="AL9" s="77" t="s">
        <v>8</v>
      </c>
      <c r="AM9" s="77"/>
      <c r="AN9" s="74">
        <f xml:space="preserve"> IF( K3-D9&lt;0,-1,0)</f>
        <v>0</v>
      </c>
      <c r="AO9" s="74">
        <f xml:space="preserve"> IF(K3-D9&gt;17,C9+2,C9+1)</f>
        <v>6</v>
      </c>
      <c r="AP9" s="74">
        <f t="shared" si="12"/>
        <v>8</v>
      </c>
      <c r="AQ9" s="178">
        <f t="shared" si="13"/>
        <v>0</v>
      </c>
      <c r="AR9" s="178">
        <f t="shared" si="14"/>
        <v>8</v>
      </c>
      <c r="AS9" s="74">
        <f t="shared" si="15"/>
        <v>8</v>
      </c>
      <c r="AT9" s="180">
        <f t="shared" si="16"/>
        <v>8</v>
      </c>
      <c r="AU9" s="74">
        <f xml:space="preserve"> IF( L3-D9&lt;0,-1,0)</f>
        <v>0</v>
      </c>
      <c r="AV9" s="74">
        <f xml:space="preserve"> IF(L3-D9&gt;17,C9+2,C9+1)</f>
        <v>5</v>
      </c>
      <c r="AW9" s="74">
        <f t="shared" si="17"/>
        <v>7</v>
      </c>
      <c r="AX9" s="74">
        <f t="shared" si="18"/>
        <v>7</v>
      </c>
      <c r="AY9" s="180">
        <f t="shared" si="19"/>
        <v>7</v>
      </c>
      <c r="AZ9" s="74">
        <f xml:space="preserve"> IF( M3-D9&lt;0,-1,0)</f>
        <v>0</v>
      </c>
      <c r="BA9" s="74">
        <f xml:space="preserve"> IF(M3-D9&gt;17,C9+2,C9+1)</f>
        <v>5</v>
      </c>
      <c r="BB9" s="74">
        <f t="shared" si="20"/>
        <v>7</v>
      </c>
      <c r="BC9" s="74">
        <f t="shared" si="21"/>
        <v>7</v>
      </c>
      <c r="BD9" s="180">
        <f t="shared" si="22"/>
        <v>7</v>
      </c>
      <c r="BE9" s="74">
        <f xml:space="preserve"> IF( N3-D9&lt;0,-1,0)</f>
        <v>0</v>
      </c>
      <c r="BF9" s="74">
        <f xml:space="preserve"> IF(N3-D9&gt;17,C9+2,C9+1)</f>
        <v>6</v>
      </c>
      <c r="BG9" s="74">
        <f t="shared" si="23"/>
        <v>8</v>
      </c>
      <c r="BH9" s="74">
        <f t="shared" si="24"/>
        <v>8</v>
      </c>
      <c r="BI9" s="47">
        <f t="shared" si="25"/>
        <v>8</v>
      </c>
    </row>
    <row r="10" spans="2:61" x14ac:dyDescent="0.25">
      <c r="B10" s="29">
        <v>3</v>
      </c>
      <c r="C10" s="29">
        <f>'Day 3 INPUT'!C8</f>
        <v>3</v>
      </c>
      <c r="D10" s="29">
        <f>'Day 3 INPUT'!D8</f>
        <v>15</v>
      </c>
      <c r="E10" s="2"/>
      <c r="F10" s="114">
        <f>'Day 3 INPUT'!F8</f>
        <v>0</v>
      </c>
      <c r="G10" s="114">
        <f>'Day 3 INPUT'!G8</f>
        <v>0</v>
      </c>
      <c r="H10" s="114">
        <f>'Day 3 INPUT'!H8</f>
        <v>0</v>
      </c>
      <c r="I10" s="114">
        <f>'Day 3 INPUT'!I8</f>
        <v>0</v>
      </c>
      <c r="J10" s="2"/>
      <c r="K10" s="31">
        <f t="shared" si="0"/>
        <v>0</v>
      </c>
      <c r="L10" s="31">
        <f t="shared" si="1"/>
        <v>0</v>
      </c>
      <c r="M10" s="31">
        <f t="shared" si="2"/>
        <v>0</v>
      </c>
      <c r="N10" s="31">
        <f t="shared" si="3"/>
        <v>0</v>
      </c>
      <c r="O10" s="9"/>
      <c r="P10" s="33">
        <f>IF(K3=D10,1,0)</f>
        <v>0</v>
      </c>
      <c r="Q10" s="33">
        <f>IF(K3&gt;D10,1,0)</f>
        <v>1</v>
      </c>
      <c r="R10" s="33">
        <f>IF(K3&gt;D10+17,1,0)</f>
        <v>1</v>
      </c>
      <c r="S10" s="143">
        <f>IF(K3&gt;D10+35,1,0)</f>
        <v>0</v>
      </c>
      <c r="T10" s="33">
        <f t="shared" si="4"/>
        <v>5</v>
      </c>
      <c r="U10" s="181">
        <f t="shared" si="5"/>
        <v>-2</v>
      </c>
      <c r="V10" s="33">
        <f>IF(L3=D10,1,0)</f>
        <v>0</v>
      </c>
      <c r="W10" s="33">
        <f>IF(L3&gt;D10,1,0)</f>
        <v>1</v>
      </c>
      <c r="X10" s="33">
        <f>IF(L3&gt;D10+17,1,0)</f>
        <v>0</v>
      </c>
      <c r="Y10" s="33">
        <f t="shared" si="6"/>
        <v>4</v>
      </c>
      <c r="Z10" s="181">
        <f t="shared" si="7"/>
        <v>-1</v>
      </c>
      <c r="AA10" s="33">
        <f>IF(M3=D10,1,0)</f>
        <v>0</v>
      </c>
      <c r="AB10" s="33">
        <f>IF(M3&gt;D10,1,0)</f>
        <v>1</v>
      </c>
      <c r="AC10" s="33">
        <f>IF(M3&gt;D10+17,1,0)</f>
        <v>0</v>
      </c>
      <c r="AD10" s="33">
        <f t="shared" si="8"/>
        <v>4</v>
      </c>
      <c r="AE10" s="181">
        <f t="shared" si="9"/>
        <v>-1</v>
      </c>
      <c r="AF10" s="33">
        <f>IF(N3=D10,1,0)</f>
        <v>0</v>
      </c>
      <c r="AG10" s="33">
        <f>IF(N3&gt;D10,1,0)</f>
        <v>1</v>
      </c>
      <c r="AH10" s="33">
        <f>IF(N3&gt;D10+17,1,0)</f>
        <v>0</v>
      </c>
      <c r="AI10" s="143">
        <f>IF(N3&gt;D10+35,1,0)</f>
        <v>0</v>
      </c>
      <c r="AJ10" s="33">
        <f t="shared" si="10"/>
        <v>4</v>
      </c>
      <c r="AK10" s="181">
        <f t="shared" si="11"/>
        <v>-1</v>
      </c>
      <c r="AL10" s="2"/>
      <c r="AM10" s="2" t="s">
        <v>8</v>
      </c>
      <c r="AN10" s="31">
        <f xml:space="preserve"> IF( K3-D10&lt;0,-1,0)</f>
        <v>0</v>
      </c>
      <c r="AO10" s="31">
        <f xml:space="preserve"> IF(K3-D10&gt;17,C10+2,C10+1)</f>
        <v>5</v>
      </c>
      <c r="AP10" s="31">
        <f t="shared" si="12"/>
        <v>7</v>
      </c>
      <c r="AQ10" s="143">
        <f t="shared" si="13"/>
        <v>0</v>
      </c>
      <c r="AR10" s="143">
        <f t="shared" si="14"/>
        <v>7</v>
      </c>
      <c r="AS10" s="31">
        <f t="shared" si="15"/>
        <v>7</v>
      </c>
      <c r="AT10" s="47">
        <f t="shared" si="16"/>
        <v>7</v>
      </c>
      <c r="AU10" s="31">
        <f xml:space="preserve"> IF( L3-D10&lt;0,-1,0)</f>
        <v>0</v>
      </c>
      <c r="AV10" s="31">
        <f xml:space="preserve"> IF(L3-D10&gt;17,C10+2,C10+1)</f>
        <v>4</v>
      </c>
      <c r="AW10" s="31">
        <f t="shared" si="17"/>
        <v>6</v>
      </c>
      <c r="AX10" s="31">
        <f t="shared" si="18"/>
        <v>6</v>
      </c>
      <c r="AY10" s="47">
        <f t="shared" si="19"/>
        <v>6</v>
      </c>
      <c r="AZ10" s="31">
        <f xml:space="preserve"> IF( M3-D10&lt;0,-1,0)</f>
        <v>0</v>
      </c>
      <c r="BA10" s="31">
        <f xml:space="preserve"> IF(M3-D10&gt;17,C10+2,C10+1)</f>
        <v>4</v>
      </c>
      <c r="BB10" s="31">
        <f t="shared" si="20"/>
        <v>6</v>
      </c>
      <c r="BC10" s="31">
        <f t="shared" si="21"/>
        <v>6</v>
      </c>
      <c r="BD10" s="47">
        <f t="shared" si="22"/>
        <v>6</v>
      </c>
      <c r="BE10" s="31">
        <f xml:space="preserve"> IF( N3-D10&lt;0,-1,0)</f>
        <v>0</v>
      </c>
      <c r="BF10" s="31">
        <f xml:space="preserve"> IF(N3-D10&gt;17,C10+2,C10+1)</f>
        <v>4</v>
      </c>
      <c r="BG10" s="31">
        <f t="shared" si="23"/>
        <v>6</v>
      </c>
      <c r="BH10" s="31">
        <f t="shared" si="24"/>
        <v>6</v>
      </c>
      <c r="BI10" s="47">
        <f t="shared" si="25"/>
        <v>6</v>
      </c>
    </row>
    <row r="11" spans="2:61" x14ac:dyDescent="0.25">
      <c r="B11" s="4">
        <v>4</v>
      </c>
      <c r="C11" s="138">
        <f>'Day 3 INPUT'!C9</f>
        <v>4</v>
      </c>
      <c r="D11" s="138">
        <f>'Day 3 INPUT'!D9</f>
        <v>5</v>
      </c>
      <c r="E11" s="76"/>
      <c r="F11" s="140">
        <f>'Day 3 INPUT'!F9</f>
        <v>0</v>
      </c>
      <c r="G11" s="140">
        <f>'Day 3 INPUT'!G9</f>
        <v>0</v>
      </c>
      <c r="H11" s="140">
        <f>'Day 3 INPUT'!H9</f>
        <v>0</v>
      </c>
      <c r="I11" s="140">
        <f>'Day 3 INPUT'!I9</f>
        <v>0</v>
      </c>
      <c r="J11" s="76"/>
      <c r="K11" s="74">
        <f t="shared" si="0"/>
        <v>0</v>
      </c>
      <c r="L11" s="74">
        <f t="shared" si="1"/>
        <v>0</v>
      </c>
      <c r="M11" s="74">
        <f t="shared" si="2"/>
        <v>0</v>
      </c>
      <c r="N11" s="74">
        <f t="shared" si="3"/>
        <v>0</v>
      </c>
      <c r="O11" s="176"/>
      <c r="P11" s="177">
        <f>IF(K3=D11,1,0)</f>
        <v>0</v>
      </c>
      <c r="Q11" s="177">
        <f>IF(K3&gt;D11,1,0)</f>
        <v>1</v>
      </c>
      <c r="R11" s="177">
        <f>IF(K3&gt;D11+17,1,0)</f>
        <v>1</v>
      </c>
      <c r="S11" s="178">
        <f>IF(K3&gt;D11+35,1,0)</f>
        <v>0</v>
      </c>
      <c r="T11" s="177">
        <f t="shared" si="4"/>
        <v>6</v>
      </c>
      <c r="U11" s="179">
        <f t="shared" si="5"/>
        <v>-2</v>
      </c>
      <c r="V11" s="177">
        <f>IF(L3=D11,1,0)</f>
        <v>0</v>
      </c>
      <c r="W11" s="177">
        <f>IF(L3&gt;D11,1,0)</f>
        <v>1</v>
      </c>
      <c r="X11" s="177">
        <f>IF(L3&gt;D11+17,1,0)</f>
        <v>0</v>
      </c>
      <c r="Y11" s="177">
        <f t="shared" si="6"/>
        <v>5</v>
      </c>
      <c r="Z11" s="179">
        <f t="shared" si="7"/>
        <v>-1</v>
      </c>
      <c r="AA11" s="177">
        <f>IF(M3=D11,1,0)</f>
        <v>0</v>
      </c>
      <c r="AB11" s="177">
        <f>IF(M3&gt;D11,1,0)</f>
        <v>1</v>
      </c>
      <c r="AC11" s="177">
        <f>IF(M3&gt;D11+17,1,0)</f>
        <v>0</v>
      </c>
      <c r="AD11" s="177">
        <f t="shared" si="8"/>
        <v>5</v>
      </c>
      <c r="AE11" s="179">
        <f t="shared" si="9"/>
        <v>-1</v>
      </c>
      <c r="AF11" s="177">
        <f>IF(N3=D11,1,0)</f>
        <v>0</v>
      </c>
      <c r="AG11" s="177">
        <f>IF(N3&gt;D11,1,0)</f>
        <v>1</v>
      </c>
      <c r="AH11" s="177">
        <f>IF(N3&gt;D11+17,1,0)</f>
        <v>1</v>
      </c>
      <c r="AI11" s="178">
        <f>IF(N3&gt;D11+35,1,0)</f>
        <v>0</v>
      </c>
      <c r="AJ11" s="177">
        <f t="shared" si="10"/>
        <v>6</v>
      </c>
      <c r="AK11" s="179">
        <f t="shared" si="11"/>
        <v>-2</v>
      </c>
      <c r="AL11" s="76"/>
      <c r="AM11" s="76"/>
      <c r="AN11" s="74">
        <f xml:space="preserve"> IF( K3-D11&lt;0,-1,0)</f>
        <v>0</v>
      </c>
      <c r="AO11" s="74">
        <f xml:space="preserve"> IF(K3-D11&gt;17,C11+2,C11+1)</f>
        <v>6</v>
      </c>
      <c r="AP11" s="74">
        <f t="shared" si="12"/>
        <v>8</v>
      </c>
      <c r="AQ11" s="178">
        <f t="shared" si="13"/>
        <v>0</v>
      </c>
      <c r="AR11" s="178">
        <f t="shared" si="14"/>
        <v>8</v>
      </c>
      <c r="AS11" s="74">
        <f t="shared" si="15"/>
        <v>8</v>
      </c>
      <c r="AT11" s="180">
        <f t="shared" si="16"/>
        <v>8</v>
      </c>
      <c r="AU11" s="74">
        <f xml:space="preserve"> IF( L3-D11&lt;0,-1,0)</f>
        <v>0</v>
      </c>
      <c r="AV11" s="74">
        <f xml:space="preserve"> IF(L3-D11&gt;17,C11+2,C11+1)</f>
        <v>5</v>
      </c>
      <c r="AW11" s="74">
        <f t="shared" si="17"/>
        <v>7</v>
      </c>
      <c r="AX11" s="74">
        <f t="shared" si="18"/>
        <v>7</v>
      </c>
      <c r="AY11" s="180">
        <f t="shared" si="19"/>
        <v>7</v>
      </c>
      <c r="AZ11" s="74">
        <f xml:space="preserve"> IF( M3-D11&lt;0,-1,0)</f>
        <v>0</v>
      </c>
      <c r="BA11" s="74">
        <f xml:space="preserve"> IF(M3-D11&gt;17,C11+2,C11+1)</f>
        <v>5</v>
      </c>
      <c r="BB11" s="74">
        <f t="shared" si="20"/>
        <v>7</v>
      </c>
      <c r="BC11" s="74">
        <f t="shared" si="21"/>
        <v>7</v>
      </c>
      <c r="BD11" s="180">
        <f t="shared" si="22"/>
        <v>7</v>
      </c>
      <c r="BE11" s="74">
        <f xml:space="preserve"> IF( N3-D11&lt;0,-1,0)</f>
        <v>0</v>
      </c>
      <c r="BF11" s="74">
        <f xml:space="preserve"> IF(N3-D11&gt;17,C11+2,C11+1)</f>
        <v>6</v>
      </c>
      <c r="BG11" s="74">
        <f t="shared" si="23"/>
        <v>8</v>
      </c>
      <c r="BH11" s="74">
        <f t="shared" si="24"/>
        <v>8</v>
      </c>
      <c r="BI11" s="47">
        <f t="shared" si="25"/>
        <v>8</v>
      </c>
    </row>
    <row r="12" spans="2:61" x14ac:dyDescent="0.25">
      <c r="B12" s="29">
        <v>5</v>
      </c>
      <c r="C12" s="29">
        <f>'Day 3 INPUT'!C10</f>
        <v>3</v>
      </c>
      <c r="D12" s="29">
        <f>'Day 3 INPUT'!D10</f>
        <v>1</v>
      </c>
      <c r="E12" s="2"/>
      <c r="F12" s="114">
        <f>'Day 3 INPUT'!F10</f>
        <v>0</v>
      </c>
      <c r="G12" s="114">
        <f>'Day 3 INPUT'!G10</f>
        <v>0</v>
      </c>
      <c r="H12" s="114">
        <f>'Day 3 INPUT'!H10</f>
        <v>0</v>
      </c>
      <c r="I12" s="114">
        <f>'Day 3 INPUT'!I10</f>
        <v>0</v>
      </c>
      <c r="J12" s="2"/>
      <c r="K12" s="31">
        <f t="shared" si="0"/>
        <v>0</v>
      </c>
      <c r="L12" s="31">
        <f t="shared" si="1"/>
        <v>0</v>
      </c>
      <c r="M12" s="31">
        <f t="shared" si="2"/>
        <v>0</v>
      </c>
      <c r="N12" s="31">
        <f t="shared" si="3"/>
        <v>0</v>
      </c>
      <c r="O12" s="9"/>
      <c r="P12" s="33">
        <f>IF(K3=D12,1,0)</f>
        <v>0</v>
      </c>
      <c r="Q12" s="33">
        <f>IF(K3&gt;D12,1,0)</f>
        <v>1</v>
      </c>
      <c r="R12" s="33">
        <f>IF(K3&gt;D12+17,1,0)</f>
        <v>1</v>
      </c>
      <c r="S12" s="143">
        <f>IF(K3&gt;D12+35,1,0)</f>
        <v>1</v>
      </c>
      <c r="T12" s="33">
        <f t="shared" si="4"/>
        <v>6</v>
      </c>
      <c r="U12" s="181">
        <f t="shared" si="5"/>
        <v>-3</v>
      </c>
      <c r="V12" s="33">
        <f>IF(L3=D12,1,0)</f>
        <v>0</v>
      </c>
      <c r="W12" s="33">
        <f>IF(L3&gt;D12,1,0)</f>
        <v>1</v>
      </c>
      <c r="X12" s="33">
        <f>IF(L3&gt;D12+17,1,0)</f>
        <v>0</v>
      </c>
      <c r="Y12" s="33">
        <f t="shared" si="6"/>
        <v>4</v>
      </c>
      <c r="Z12" s="181">
        <f t="shared" si="7"/>
        <v>-1</v>
      </c>
      <c r="AA12" s="33">
        <f>IF(M3=D12,1,0)</f>
        <v>0</v>
      </c>
      <c r="AB12" s="33">
        <f>IF(M3&gt;D12,1,0)</f>
        <v>1</v>
      </c>
      <c r="AC12" s="33">
        <f>IF(M3&gt;D12+17,1,0)</f>
        <v>1</v>
      </c>
      <c r="AD12" s="33">
        <f t="shared" si="8"/>
        <v>5</v>
      </c>
      <c r="AE12" s="181">
        <f t="shared" si="9"/>
        <v>-2</v>
      </c>
      <c r="AF12" s="33">
        <f>IF(N3=D12,1,0)</f>
        <v>0</v>
      </c>
      <c r="AG12" s="33">
        <f>IF(N3&gt;D12,1,0)</f>
        <v>1</v>
      </c>
      <c r="AH12" s="33">
        <f>IF(N3&gt;D12+17,1,0)</f>
        <v>1</v>
      </c>
      <c r="AI12" s="143">
        <f>IF(N3&gt;D12+35,1,0)</f>
        <v>0</v>
      </c>
      <c r="AJ12" s="33">
        <f t="shared" si="10"/>
        <v>5</v>
      </c>
      <c r="AK12" s="181">
        <f t="shared" si="11"/>
        <v>-2</v>
      </c>
      <c r="AL12" s="2"/>
      <c r="AM12" s="2"/>
      <c r="AN12" s="31">
        <f xml:space="preserve"> IF( K3-D12&lt;0,-1,0)</f>
        <v>0</v>
      </c>
      <c r="AO12" s="31">
        <f xml:space="preserve"> IF(K3-D12&gt;17,C12+2,C12+1)</f>
        <v>5</v>
      </c>
      <c r="AP12" s="31">
        <f t="shared" si="12"/>
        <v>7</v>
      </c>
      <c r="AQ12" s="143">
        <f t="shared" si="13"/>
        <v>1</v>
      </c>
      <c r="AR12" s="143">
        <f t="shared" si="14"/>
        <v>8</v>
      </c>
      <c r="AS12" s="31">
        <f t="shared" si="15"/>
        <v>8</v>
      </c>
      <c r="AT12" s="47">
        <f t="shared" si="16"/>
        <v>8</v>
      </c>
      <c r="AU12" s="31">
        <f xml:space="preserve"> IF( L3-D12&lt;0,-1,0)</f>
        <v>0</v>
      </c>
      <c r="AV12" s="31">
        <f xml:space="preserve"> IF(L3-D12&gt;17,C12+2,C12+1)</f>
        <v>4</v>
      </c>
      <c r="AW12" s="31">
        <f t="shared" si="17"/>
        <v>6</v>
      </c>
      <c r="AX12" s="31">
        <f t="shared" si="18"/>
        <v>6</v>
      </c>
      <c r="AY12" s="47">
        <f t="shared" si="19"/>
        <v>6</v>
      </c>
      <c r="AZ12" s="31">
        <f xml:space="preserve"> IF( M3-D12&lt;0,-1,0)</f>
        <v>0</v>
      </c>
      <c r="BA12" s="31">
        <f xml:space="preserve"> IF(M3-D12&gt;17,C12+2,C12+1)</f>
        <v>5</v>
      </c>
      <c r="BB12" s="31">
        <f t="shared" si="20"/>
        <v>7</v>
      </c>
      <c r="BC12" s="31">
        <f t="shared" si="21"/>
        <v>7</v>
      </c>
      <c r="BD12" s="47">
        <f t="shared" si="22"/>
        <v>7</v>
      </c>
      <c r="BE12" s="31">
        <f xml:space="preserve"> IF( N3-D12&lt;0,-1,0)</f>
        <v>0</v>
      </c>
      <c r="BF12" s="31">
        <f xml:space="preserve"> IF(N3-D12&gt;17,C12+2,C12+1)</f>
        <v>5</v>
      </c>
      <c r="BG12" s="31">
        <f t="shared" si="23"/>
        <v>7</v>
      </c>
      <c r="BH12" s="31">
        <f t="shared" si="24"/>
        <v>7</v>
      </c>
      <c r="BI12" s="47">
        <f t="shared" si="25"/>
        <v>7</v>
      </c>
    </row>
    <row r="13" spans="2:61" x14ac:dyDescent="0.25">
      <c r="B13" s="4">
        <v>6</v>
      </c>
      <c r="C13" s="138">
        <f>'Day 3 INPUT'!C11</f>
        <v>4</v>
      </c>
      <c r="D13" s="138">
        <f>'Day 3 INPUT'!D11</f>
        <v>9</v>
      </c>
      <c r="E13" s="76"/>
      <c r="F13" s="140">
        <f>'Day 3 INPUT'!F11</f>
        <v>0</v>
      </c>
      <c r="G13" s="140">
        <f>'Day 3 INPUT'!G11</f>
        <v>0</v>
      </c>
      <c r="H13" s="140">
        <f>'Day 3 INPUT'!H11</f>
        <v>0</v>
      </c>
      <c r="I13" s="140">
        <f>'Day 3 INPUT'!I11</f>
        <v>0</v>
      </c>
      <c r="J13" s="76"/>
      <c r="K13" s="74">
        <f t="shared" si="0"/>
        <v>0</v>
      </c>
      <c r="L13" s="74">
        <f t="shared" si="1"/>
        <v>0</v>
      </c>
      <c r="M13" s="74">
        <f t="shared" si="2"/>
        <v>0</v>
      </c>
      <c r="N13" s="74">
        <f t="shared" si="3"/>
        <v>0</v>
      </c>
      <c r="O13" s="176"/>
      <c r="P13" s="177">
        <f>IF(K3=D13,1,0)</f>
        <v>0</v>
      </c>
      <c r="Q13" s="177">
        <f>IF(K3&gt;D13,1,0)</f>
        <v>1</v>
      </c>
      <c r="R13" s="177">
        <f>IF(K3&gt;D13+17,1,0)</f>
        <v>1</v>
      </c>
      <c r="S13" s="178">
        <f>IF(K3&gt;D13+35,1,0)</f>
        <v>0</v>
      </c>
      <c r="T13" s="177">
        <f t="shared" si="4"/>
        <v>6</v>
      </c>
      <c r="U13" s="179">
        <f t="shared" si="5"/>
        <v>-2</v>
      </c>
      <c r="V13" s="177">
        <f>IF(L3=D13,1,0)</f>
        <v>0</v>
      </c>
      <c r="W13" s="177">
        <f>IF(L3&gt;D13,1,0)</f>
        <v>1</v>
      </c>
      <c r="X13" s="177">
        <f>IF(L3&gt;D13+17,1,0)</f>
        <v>0</v>
      </c>
      <c r="Y13" s="177">
        <f t="shared" si="6"/>
        <v>5</v>
      </c>
      <c r="Z13" s="179">
        <f t="shared" si="7"/>
        <v>-1</v>
      </c>
      <c r="AA13" s="177">
        <f>IF(M3=D13,1,0)</f>
        <v>0</v>
      </c>
      <c r="AB13" s="177">
        <f>IF(M3&gt;D13,1,0)</f>
        <v>1</v>
      </c>
      <c r="AC13" s="177">
        <f>IF(M3&gt;D13+17,1,0)</f>
        <v>0</v>
      </c>
      <c r="AD13" s="177">
        <f t="shared" si="8"/>
        <v>5</v>
      </c>
      <c r="AE13" s="179">
        <f t="shared" si="9"/>
        <v>-1</v>
      </c>
      <c r="AF13" s="177">
        <f>IF(N3=D13,1,0)</f>
        <v>0</v>
      </c>
      <c r="AG13" s="177">
        <f>IF(N3&gt;D13,1,0)</f>
        <v>1</v>
      </c>
      <c r="AH13" s="177">
        <f>IF(N3&gt;D13+17,1,0)</f>
        <v>1</v>
      </c>
      <c r="AI13" s="178">
        <f>IF(N3&gt;D13+35,1,0)</f>
        <v>0</v>
      </c>
      <c r="AJ13" s="177">
        <f t="shared" si="10"/>
        <v>6</v>
      </c>
      <c r="AK13" s="179">
        <f t="shared" si="11"/>
        <v>-2</v>
      </c>
      <c r="AL13" s="76"/>
      <c r="AM13" s="76"/>
      <c r="AN13" s="74">
        <f xml:space="preserve"> IF( K3-D13&lt;0,-1,0)</f>
        <v>0</v>
      </c>
      <c r="AO13" s="74">
        <f xml:space="preserve"> IF(K3-D13&gt;17,C13+2,C13+1)</f>
        <v>6</v>
      </c>
      <c r="AP13" s="74">
        <f t="shared" si="12"/>
        <v>8</v>
      </c>
      <c r="AQ13" s="178">
        <f t="shared" si="13"/>
        <v>0</v>
      </c>
      <c r="AR13" s="178">
        <f t="shared" si="14"/>
        <v>8</v>
      </c>
      <c r="AS13" s="74">
        <f t="shared" si="15"/>
        <v>8</v>
      </c>
      <c r="AT13" s="180">
        <f t="shared" si="16"/>
        <v>8</v>
      </c>
      <c r="AU13" s="74">
        <f xml:space="preserve"> IF( L3-D13&lt;0,-1,0)</f>
        <v>0</v>
      </c>
      <c r="AV13" s="74">
        <f xml:space="preserve"> IF(L3-D13&gt;17,C13+2,C13+1)</f>
        <v>5</v>
      </c>
      <c r="AW13" s="74">
        <f t="shared" si="17"/>
        <v>7</v>
      </c>
      <c r="AX13" s="74">
        <f t="shared" si="18"/>
        <v>7</v>
      </c>
      <c r="AY13" s="180">
        <f t="shared" si="19"/>
        <v>7</v>
      </c>
      <c r="AZ13" s="74">
        <f xml:space="preserve"> IF( M3-D13&lt;0,-1,0)</f>
        <v>0</v>
      </c>
      <c r="BA13" s="74">
        <f xml:space="preserve"> IF(M3-D13&gt;17,C13+2,C13+1)</f>
        <v>5</v>
      </c>
      <c r="BB13" s="74">
        <f t="shared" si="20"/>
        <v>7</v>
      </c>
      <c r="BC13" s="74">
        <f t="shared" si="21"/>
        <v>7</v>
      </c>
      <c r="BD13" s="180">
        <f t="shared" si="22"/>
        <v>7</v>
      </c>
      <c r="BE13" s="74">
        <f xml:space="preserve"> IF( N3-D13&lt;0,-1,0)</f>
        <v>0</v>
      </c>
      <c r="BF13" s="74">
        <f xml:space="preserve"> IF(N3-D13&gt;17,C13+2,C13+1)</f>
        <v>6</v>
      </c>
      <c r="BG13" s="74">
        <f t="shared" si="23"/>
        <v>8</v>
      </c>
      <c r="BH13" s="74">
        <f t="shared" si="24"/>
        <v>8</v>
      </c>
      <c r="BI13" s="47">
        <f t="shared" si="25"/>
        <v>8</v>
      </c>
    </row>
    <row r="14" spans="2:61" x14ac:dyDescent="0.25">
      <c r="B14" s="29">
        <v>7</v>
      </c>
      <c r="C14" s="29">
        <f>'Day 3 INPUT'!C12</f>
        <v>5</v>
      </c>
      <c r="D14" s="29">
        <f>'Day 3 INPUT'!D12</f>
        <v>3</v>
      </c>
      <c r="E14" s="2"/>
      <c r="F14" s="114">
        <f>'Day 3 INPUT'!F12</f>
        <v>0</v>
      </c>
      <c r="G14" s="114">
        <f>'Day 3 INPUT'!G12</f>
        <v>0</v>
      </c>
      <c r="H14" s="114">
        <f>'Day 3 INPUT'!H12</f>
        <v>0</v>
      </c>
      <c r="I14" s="114">
        <f>'Day 3 INPUT'!I12</f>
        <v>0</v>
      </c>
      <c r="J14" s="2"/>
      <c r="K14" s="31">
        <f t="shared" si="0"/>
        <v>0</v>
      </c>
      <c r="L14" s="31">
        <f t="shared" si="1"/>
        <v>0</v>
      </c>
      <c r="M14" s="31">
        <f t="shared" si="2"/>
        <v>0</v>
      </c>
      <c r="N14" s="31">
        <f t="shared" si="3"/>
        <v>0</v>
      </c>
      <c r="O14" s="9"/>
      <c r="P14" s="33">
        <f>IF(K3=D14,1,0)</f>
        <v>0</v>
      </c>
      <c r="Q14" s="33">
        <f>IF(K3&gt;D14,1,0)</f>
        <v>1</v>
      </c>
      <c r="R14" s="33">
        <f>IF(K3&gt;D14+17,1,0)</f>
        <v>1</v>
      </c>
      <c r="S14" s="143">
        <f>IF(K3&gt;D14+35,1,0)</f>
        <v>0</v>
      </c>
      <c r="T14" s="33">
        <f t="shared" si="4"/>
        <v>7</v>
      </c>
      <c r="U14" s="181">
        <f t="shared" si="5"/>
        <v>-2</v>
      </c>
      <c r="V14" s="33">
        <f>IF(L3=D14,1,0)</f>
        <v>0</v>
      </c>
      <c r="W14" s="33">
        <f>IF(L3&gt;D14,1,0)</f>
        <v>1</v>
      </c>
      <c r="X14" s="33">
        <f>IF(L3&gt;D14+17,1,0)</f>
        <v>0</v>
      </c>
      <c r="Y14" s="33">
        <f t="shared" si="6"/>
        <v>6</v>
      </c>
      <c r="Z14" s="181">
        <f t="shared" si="7"/>
        <v>-1</v>
      </c>
      <c r="AA14" s="33">
        <f>IF(M3=D14,1,0)</f>
        <v>0</v>
      </c>
      <c r="AB14" s="33">
        <f>IF(M3&gt;D14,1,0)</f>
        <v>1</v>
      </c>
      <c r="AC14" s="33">
        <f>IF(M3&gt;D14+17,1,0)</f>
        <v>0</v>
      </c>
      <c r="AD14" s="33">
        <f t="shared" si="8"/>
        <v>6</v>
      </c>
      <c r="AE14" s="181">
        <f t="shared" si="9"/>
        <v>-1</v>
      </c>
      <c r="AF14" s="33">
        <f>IF(N3=D14,1,0)</f>
        <v>0</v>
      </c>
      <c r="AG14" s="33">
        <f>IF(N3&gt;D14,1,0)</f>
        <v>1</v>
      </c>
      <c r="AH14" s="33">
        <f>IF(N3&gt;D14+17,1,0)</f>
        <v>1</v>
      </c>
      <c r="AI14" s="143">
        <f>IF(N3&gt;D14+35,1,0)</f>
        <v>0</v>
      </c>
      <c r="AJ14" s="33">
        <f t="shared" si="10"/>
        <v>7</v>
      </c>
      <c r="AK14" s="181">
        <f t="shared" si="11"/>
        <v>-2</v>
      </c>
      <c r="AL14" s="2"/>
      <c r="AM14" s="2"/>
      <c r="AN14" s="31">
        <f xml:space="preserve"> IF( K3-D14&lt;0,-1,0)</f>
        <v>0</v>
      </c>
      <c r="AO14" s="31">
        <f xml:space="preserve"> IF(K3-D14&gt;17,C14+2,C14+1)</f>
        <v>7</v>
      </c>
      <c r="AP14" s="31">
        <f t="shared" si="12"/>
        <v>9</v>
      </c>
      <c r="AQ14" s="143">
        <f t="shared" si="13"/>
        <v>0</v>
      </c>
      <c r="AR14" s="143">
        <f t="shared" si="14"/>
        <v>9</v>
      </c>
      <c r="AS14" s="31">
        <f t="shared" si="15"/>
        <v>9</v>
      </c>
      <c r="AT14" s="47">
        <f t="shared" si="16"/>
        <v>9</v>
      </c>
      <c r="AU14" s="31">
        <f xml:space="preserve"> IF( L3-D14&lt;0,-1,0)</f>
        <v>0</v>
      </c>
      <c r="AV14" s="31">
        <f xml:space="preserve"> IF(L3-D14&gt;17,C14+2,C14+1)</f>
        <v>6</v>
      </c>
      <c r="AW14" s="31">
        <f t="shared" si="17"/>
        <v>8</v>
      </c>
      <c r="AX14" s="31">
        <f t="shared" si="18"/>
        <v>8</v>
      </c>
      <c r="AY14" s="47">
        <f t="shared" si="19"/>
        <v>8</v>
      </c>
      <c r="AZ14" s="31">
        <f xml:space="preserve"> IF( M3-D14&lt;0,-1,0)</f>
        <v>0</v>
      </c>
      <c r="BA14" s="31">
        <f xml:space="preserve"> IF(M3-D14&gt;17,C14+2,C14+1)</f>
        <v>6</v>
      </c>
      <c r="BB14" s="31">
        <f t="shared" si="20"/>
        <v>8</v>
      </c>
      <c r="BC14" s="31">
        <f t="shared" si="21"/>
        <v>8</v>
      </c>
      <c r="BD14" s="47">
        <f t="shared" si="22"/>
        <v>8</v>
      </c>
      <c r="BE14" s="31">
        <f xml:space="preserve"> IF( N3-D14&lt;0,-1,0)</f>
        <v>0</v>
      </c>
      <c r="BF14" s="31">
        <f xml:space="preserve"> IF(N3-D14&gt;17,C14+2,C14+1)</f>
        <v>7</v>
      </c>
      <c r="BG14" s="31">
        <f t="shared" si="23"/>
        <v>9</v>
      </c>
      <c r="BH14" s="31">
        <f t="shared" si="24"/>
        <v>9</v>
      </c>
      <c r="BI14" s="47">
        <f t="shared" si="25"/>
        <v>9</v>
      </c>
    </row>
    <row r="15" spans="2:61" x14ac:dyDescent="0.25">
      <c r="B15" s="4">
        <v>8</v>
      </c>
      <c r="C15" s="138">
        <f>'Day 3 INPUT'!C13</f>
        <v>3</v>
      </c>
      <c r="D15" s="138">
        <f>'Day 3 INPUT'!D13</f>
        <v>17</v>
      </c>
      <c r="E15" s="76"/>
      <c r="F15" s="140">
        <f>'Day 3 INPUT'!F13</f>
        <v>0</v>
      </c>
      <c r="G15" s="140">
        <f>'Day 3 INPUT'!G13</f>
        <v>0</v>
      </c>
      <c r="H15" s="140">
        <f>'Day 3 INPUT'!H13</f>
        <v>0</v>
      </c>
      <c r="I15" s="140">
        <f>'Day 3 INPUT'!I13</f>
        <v>0</v>
      </c>
      <c r="J15" s="76"/>
      <c r="K15" s="74">
        <f t="shared" si="0"/>
        <v>0</v>
      </c>
      <c r="L15" s="74">
        <f t="shared" si="1"/>
        <v>0</v>
      </c>
      <c r="M15" s="74">
        <f t="shared" si="2"/>
        <v>0</v>
      </c>
      <c r="N15" s="74">
        <f t="shared" si="3"/>
        <v>0</v>
      </c>
      <c r="O15" s="176"/>
      <c r="P15" s="177">
        <f>IF(K3=D15,1,0)</f>
        <v>0</v>
      </c>
      <c r="Q15" s="177">
        <f>IF(K3&gt;D15,1,0)</f>
        <v>1</v>
      </c>
      <c r="R15" s="177">
        <f>IF(K3&gt;D15+17,1,0)</f>
        <v>1</v>
      </c>
      <c r="S15" s="178">
        <f>IF(K3&gt;D15+35,1,0)</f>
        <v>0</v>
      </c>
      <c r="T15" s="177">
        <f t="shared" si="4"/>
        <v>5</v>
      </c>
      <c r="U15" s="179">
        <f t="shared" si="5"/>
        <v>-2</v>
      </c>
      <c r="V15" s="177">
        <f>IF(L3=D15,1,0)</f>
        <v>0</v>
      </c>
      <c r="W15" s="177">
        <f>IF(L3&gt;D15,1,0)</f>
        <v>1</v>
      </c>
      <c r="X15" s="177">
        <f>IF(L3&gt;D15+17,1,0)</f>
        <v>0</v>
      </c>
      <c r="Y15" s="177">
        <f t="shared" si="6"/>
        <v>4</v>
      </c>
      <c r="Z15" s="179">
        <f t="shared" si="7"/>
        <v>-1</v>
      </c>
      <c r="AA15" s="177">
        <f>IF(M3=D15,1,0)</f>
        <v>0</v>
      </c>
      <c r="AB15" s="177">
        <f>IF(M3&gt;D15,1,0)</f>
        <v>1</v>
      </c>
      <c r="AC15" s="177">
        <f>IF(M3&gt;D15+17,1,0)</f>
        <v>0</v>
      </c>
      <c r="AD15" s="177">
        <f t="shared" si="8"/>
        <v>4</v>
      </c>
      <c r="AE15" s="179">
        <f t="shared" si="9"/>
        <v>-1</v>
      </c>
      <c r="AF15" s="177">
        <f>IF(N3=D15,1,0)</f>
        <v>0</v>
      </c>
      <c r="AG15" s="177">
        <f>IF(N3&gt;D15,1,0)</f>
        <v>1</v>
      </c>
      <c r="AH15" s="177">
        <f>IF(N3&gt;D15+17,1,0)</f>
        <v>0</v>
      </c>
      <c r="AI15" s="178">
        <f>IF(N3&gt;D15+35,1,0)</f>
        <v>0</v>
      </c>
      <c r="AJ15" s="177">
        <f t="shared" si="10"/>
        <v>4</v>
      </c>
      <c r="AK15" s="179">
        <f t="shared" si="11"/>
        <v>-1</v>
      </c>
      <c r="AL15" s="76"/>
      <c r="AM15" s="76"/>
      <c r="AN15" s="74">
        <f xml:space="preserve"> IF( K3-D15&lt;0,-1,0)</f>
        <v>0</v>
      </c>
      <c r="AO15" s="74">
        <f xml:space="preserve"> IF(K3-D15&gt;17,C15+2,C15+1)</f>
        <v>5</v>
      </c>
      <c r="AP15" s="74">
        <f t="shared" si="12"/>
        <v>7</v>
      </c>
      <c r="AQ15" s="178">
        <f t="shared" si="13"/>
        <v>0</v>
      </c>
      <c r="AR15" s="178">
        <f t="shared" si="14"/>
        <v>7</v>
      </c>
      <c r="AS15" s="74">
        <f t="shared" si="15"/>
        <v>7</v>
      </c>
      <c r="AT15" s="180">
        <f t="shared" si="16"/>
        <v>7</v>
      </c>
      <c r="AU15" s="74">
        <f xml:space="preserve"> IF( L3-D15&lt;0,-1,0)</f>
        <v>0</v>
      </c>
      <c r="AV15" s="74">
        <f xml:space="preserve"> IF(L3-D15&gt;17,C15+2,C15+1)</f>
        <v>4</v>
      </c>
      <c r="AW15" s="74">
        <f t="shared" si="17"/>
        <v>6</v>
      </c>
      <c r="AX15" s="74">
        <f t="shared" si="18"/>
        <v>6</v>
      </c>
      <c r="AY15" s="180">
        <f t="shared" si="19"/>
        <v>6</v>
      </c>
      <c r="AZ15" s="74">
        <f xml:space="preserve"> IF( M3-D15&lt;0,-1,0)</f>
        <v>0</v>
      </c>
      <c r="BA15" s="74">
        <f xml:space="preserve"> IF(M3-D15&gt;17,C15+2,C15+1)</f>
        <v>4</v>
      </c>
      <c r="BB15" s="74">
        <f t="shared" si="20"/>
        <v>6</v>
      </c>
      <c r="BC15" s="74">
        <f t="shared" si="21"/>
        <v>6</v>
      </c>
      <c r="BD15" s="180">
        <f t="shared" si="22"/>
        <v>6</v>
      </c>
      <c r="BE15" s="74">
        <f xml:space="preserve"> IF( N3-D15&lt;0,-1,0)</f>
        <v>0</v>
      </c>
      <c r="BF15" s="74">
        <f xml:space="preserve"> IF(N3-D15&gt;17,C15+2,C15+1)</f>
        <v>4</v>
      </c>
      <c r="BG15" s="74">
        <f t="shared" si="23"/>
        <v>6</v>
      </c>
      <c r="BH15" s="74">
        <f t="shared" si="24"/>
        <v>6</v>
      </c>
      <c r="BI15" s="47">
        <f t="shared" si="25"/>
        <v>6</v>
      </c>
    </row>
    <row r="16" spans="2:61" x14ac:dyDescent="0.25">
      <c r="B16" s="29">
        <v>9</v>
      </c>
      <c r="C16" s="29">
        <f>'Day 3 INPUT'!C14</f>
        <v>5</v>
      </c>
      <c r="D16" s="29">
        <f>'Day 3 INPUT'!D14</f>
        <v>11</v>
      </c>
      <c r="E16" s="2"/>
      <c r="F16" s="114">
        <f>'Day 3 INPUT'!F14</f>
        <v>0</v>
      </c>
      <c r="G16" s="114">
        <f>'Day 3 INPUT'!G14</f>
        <v>0</v>
      </c>
      <c r="H16" s="114">
        <f>'Day 3 INPUT'!H14</f>
        <v>0</v>
      </c>
      <c r="I16" s="114">
        <f>'Day 3 INPUT'!I14</f>
        <v>0</v>
      </c>
      <c r="J16" s="2"/>
      <c r="K16" s="31">
        <f t="shared" si="0"/>
        <v>0</v>
      </c>
      <c r="L16" s="31">
        <f t="shared" si="1"/>
        <v>0</v>
      </c>
      <c r="M16" s="31">
        <f t="shared" si="2"/>
        <v>0</v>
      </c>
      <c r="N16" s="31">
        <f t="shared" si="3"/>
        <v>0</v>
      </c>
      <c r="O16" s="9"/>
      <c r="P16" s="33">
        <f>IF(K3=D16,1,0)</f>
        <v>0</v>
      </c>
      <c r="Q16" s="33">
        <f>IF(K3&gt;D16,1,0)</f>
        <v>1</v>
      </c>
      <c r="R16" s="33">
        <f>IF(K3&gt;D16+17,1,0)</f>
        <v>1</v>
      </c>
      <c r="S16" s="143">
        <f>IF(K3&gt;D16+35,1,0)</f>
        <v>0</v>
      </c>
      <c r="T16" s="33">
        <f t="shared" si="4"/>
        <v>7</v>
      </c>
      <c r="U16" s="181">
        <f t="shared" si="5"/>
        <v>-2</v>
      </c>
      <c r="V16" s="33">
        <f>IF(L3=D16,1,0)</f>
        <v>0</v>
      </c>
      <c r="W16" s="33">
        <f>IF(L3&gt;D16,1,0)</f>
        <v>1</v>
      </c>
      <c r="X16" s="33">
        <f>IF(L3&gt;D16+17,1,0)</f>
        <v>0</v>
      </c>
      <c r="Y16" s="33">
        <f t="shared" si="6"/>
        <v>6</v>
      </c>
      <c r="Z16" s="181">
        <f t="shared" si="7"/>
        <v>-1</v>
      </c>
      <c r="AA16" s="33">
        <f>IF(M3=D16,1,0)</f>
        <v>0</v>
      </c>
      <c r="AB16" s="33">
        <f>IF(M3&gt;D16,1,0)</f>
        <v>1</v>
      </c>
      <c r="AC16" s="33">
        <f>IF(M3&gt;D16+17,1,0)</f>
        <v>0</v>
      </c>
      <c r="AD16" s="33">
        <f t="shared" si="8"/>
        <v>6</v>
      </c>
      <c r="AE16" s="181">
        <f t="shared" si="9"/>
        <v>-1</v>
      </c>
      <c r="AF16" s="33">
        <f>IF(N3=D16,1,0)</f>
        <v>0</v>
      </c>
      <c r="AG16" s="33">
        <f>IF(N3&gt;D16,1,0)</f>
        <v>1</v>
      </c>
      <c r="AH16" s="33">
        <f>IF(N3&gt;D16+17,1,0)</f>
        <v>1</v>
      </c>
      <c r="AI16" s="143">
        <f>IF(N3&gt;D16+35,1,0)</f>
        <v>0</v>
      </c>
      <c r="AJ16" s="33">
        <f t="shared" si="10"/>
        <v>7</v>
      </c>
      <c r="AK16" s="181">
        <f t="shared" si="11"/>
        <v>-2</v>
      </c>
      <c r="AL16" s="2"/>
      <c r="AM16" s="2"/>
      <c r="AN16" s="31">
        <f xml:space="preserve"> IF( K3-D16&lt;0,-1,0)</f>
        <v>0</v>
      </c>
      <c r="AO16" s="31">
        <f xml:space="preserve"> IF(K3-D16&gt;17,C16+2,C16+1)</f>
        <v>7</v>
      </c>
      <c r="AP16" s="31">
        <f t="shared" si="12"/>
        <v>9</v>
      </c>
      <c r="AQ16" s="143">
        <f t="shared" si="13"/>
        <v>0</v>
      </c>
      <c r="AR16" s="143">
        <f t="shared" si="14"/>
        <v>9</v>
      </c>
      <c r="AS16" s="31">
        <f t="shared" si="15"/>
        <v>9</v>
      </c>
      <c r="AT16" s="47">
        <f t="shared" si="16"/>
        <v>9</v>
      </c>
      <c r="AU16" s="31">
        <f xml:space="preserve"> IF( L3-D16&lt;0,-1,0)</f>
        <v>0</v>
      </c>
      <c r="AV16" s="31">
        <f xml:space="preserve"> IF(L3-D16&gt;17,C16+2,C16+1)</f>
        <v>6</v>
      </c>
      <c r="AW16" s="31">
        <f t="shared" si="17"/>
        <v>8</v>
      </c>
      <c r="AX16" s="31">
        <f t="shared" si="18"/>
        <v>8</v>
      </c>
      <c r="AY16" s="47">
        <f t="shared" si="19"/>
        <v>8</v>
      </c>
      <c r="AZ16" s="31">
        <f xml:space="preserve"> IF( M3-D16&lt;0,-1,0)</f>
        <v>0</v>
      </c>
      <c r="BA16" s="31">
        <f xml:space="preserve"> IF(M3-D16&gt;17,C16+2,C16+1)</f>
        <v>6</v>
      </c>
      <c r="BB16" s="31">
        <f t="shared" si="20"/>
        <v>8</v>
      </c>
      <c r="BC16" s="31">
        <f t="shared" si="21"/>
        <v>8</v>
      </c>
      <c r="BD16" s="47">
        <f t="shared" si="22"/>
        <v>8</v>
      </c>
      <c r="BE16" s="31">
        <f xml:space="preserve"> IF( N3-D16&lt;0,-1,0)</f>
        <v>0</v>
      </c>
      <c r="BF16" s="31">
        <f xml:space="preserve"> IF(N3-D16&gt;17,C16+2,C16+1)</f>
        <v>7</v>
      </c>
      <c r="BG16" s="31">
        <f t="shared" si="23"/>
        <v>9</v>
      </c>
      <c r="BH16" s="31">
        <f t="shared" si="24"/>
        <v>9</v>
      </c>
      <c r="BI16" s="47">
        <f t="shared" si="25"/>
        <v>9</v>
      </c>
    </row>
    <row r="17" spans="2:61" x14ac:dyDescent="0.25">
      <c r="B17" s="4" t="s">
        <v>1</v>
      </c>
      <c r="C17" s="4">
        <f>SUM(C8:C16)</f>
        <v>35</v>
      </c>
      <c r="D17" s="4"/>
      <c r="E17" s="2"/>
      <c r="F17" s="6">
        <f>SUM(F8:F16)</f>
        <v>0</v>
      </c>
      <c r="G17" s="6">
        <f>SUM(G8:G16)</f>
        <v>0</v>
      </c>
      <c r="H17" s="6">
        <f>SUM(H8:H16)</f>
        <v>0</v>
      </c>
      <c r="I17" s="6">
        <f>SUM(I8:I16)</f>
        <v>0</v>
      </c>
      <c r="J17" s="2"/>
      <c r="K17" s="6">
        <f>SUM(K8:K16)</f>
        <v>0</v>
      </c>
      <c r="L17" s="6">
        <f>SUM(L8:L16)</f>
        <v>0</v>
      </c>
      <c r="M17" s="6">
        <f>SUM(M8:M16)</f>
        <v>0</v>
      </c>
      <c r="N17" s="6">
        <f>SUM(N8:N16)</f>
        <v>0</v>
      </c>
      <c r="O17" s="9"/>
      <c r="P17" s="3" t="s">
        <v>8</v>
      </c>
      <c r="Q17" s="3" t="s">
        <v>27</v>
      </c>
      <c r="R17" s="3"/>
      <c r="S17" s="142"/>
      <c r="T17" s="3" t="s">
        <v>8</v>
      </c>
      <c r="U17" s="15">
        <f>SUM(U8:U16)</f>
        <v>-19</v>
      </c>
      <c r="V17" s="3" t="s">
        <v>8</v>
      </c>
      <c r="W17" s="3" t="s">
        <v>27</v>
      </c>
      <c r="X17" s="3"/>
      <c r="Y17" s="3" t="s">
        <v>8</v>
      </c>
      <c r="Z17" s="15">
        <f>SUM(Z8:Z16)</f>
        <v>-9</v>
      </c>
      <c r="AA17" s="3" t="s">
        <v>8</v>
      </c>
      <c r="AB17" s="3" t="s">
        <v>27</v>
      </c>
      <c r="AC17" s="3"/>
      <c r="AD17" s="3" t="s">
        <v>8</v>
      </c>
      <c r="AE17" s="15">
        <f>SUM(AE8:AE16)</f>
        <v>-10</v>
      </c>
      <c r="AF17" s="3" t="s">
        <v>8</v>
      </c>
      <c r="AG17" s="3" t="s">
        <v>27</v>
      </c>
      <c r="AH17" s="3"/>
      <c r="AI17" s="142"/>
      <c r="AJ17" s="3" t="s">
        <v>8</v>
      </c>
      <c r="AK17" s="15">
        <f>SUM(AK8:AK16)</f>
        <v>-16</v>
      </c>
      <c r="AL17" s="2"/>
      <c r="AM17" s="2"/>
      <c r="AN17" s="6" t="s">
        <v>8</v>
      </c>
      <c r="AO17" s="6" t="s">
        <v>8</v>
      </c>
      <c r="AP17" s="6"/>
      <c r="AQ17" s="142"/>
      <c r="AR17" s="142"/>
      <c r="AS17" s="6">
        <f>SUM(AS8:AS16)</f>
        <v>72</v>
      </c>
      <c r="AT17" s="48">
        <f>SUM(AT8:AT16)</f>
        <v>72</v>
      </c>
      <c r="AU17" s="6" t="s">
        <v>8</v>
      </c>
      <c r="AV17" s="6" t="s">
        <v>8</v>
      </c>
      <c r="AW17" s="6"/>
      <c r="AX17" s="6">
        <f>SUM(AX8:AX16)</f>
        <v>62</v>
      </c>
      <c r="AY17" s="48">
        <f>SUM(AY8:AY16)</f>
        <v>62</v>
      </c>
      <c r="AZ17" s="6" t="s">
        <v>8</v>
      </c>
      <c r="BA17" s="6" t="s">
        <v>8</v>
      </c>
      <c r="BB17" s="6"/>
      <c r="BC17" s="6">
        <f>SUM(BC8:BC16)</f>
        <v>63</v>
      </c>
      <c r="BD17" s="48">
        <f>SUM(BD8:BD16)</f>
        <v>63</v>
      </c>
      <c r="BE17" s="6" t="s">
        <v>8</v>
      </c>
      <c r="BF17" s="6" t="s">
        <v>8</v>
      </c>
      <c r="BG17" s="6"/>
      <c r="BH17" s="6">
        <f>SUM(BH8:BH16)</f>
        <v>69</v>
      </c>
      <c r="BI17" s="48">
        <f>SUM(BI8:BI16)</f>
        <v>69</v>
      </c>
    </row>
    <row r="18" spans="2:6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5"/>
      <c r="L18" s="25"/>
      <c r="M18" s="25"/>
      <c r="N18" s="25"/>
      <c r="BA18" t="s">
        <v>8</v>
      </c>
    </row>
    <row r="19" spans="2:61" x14ac:dyDescent="0.25">
      <c r="C19" s="26"/>
      <c r="E19" s="43"/>
      <c r="F19" s="43"/>
      <c r="G19" s="43"/>
      <c r="H19" s="45"/>
      <c r="I19" s="43"/>
      <c r="J19" s="43"/>
      <c r="K19" s="34" t="str">
        <f>'DAY 1 INPUT'!J4</f>
        <v>Derm</v>
      </c>
      <c r="L19" s="34" t="str">
        <f>'DAY 1 INPUT'!K4</f>
        <v>Tom</v>
      </c>
      <c r="M19" s="94" t="str">
        <f>'DAY 1 INPUT'!L4</f>
        <v>Neil</v>
      </c>
      <c r="N19" s="94" t="str">
        <f>'DAY 1 INPUT'!M4</f>
        <v>Stew</v>
      </c>
      <c r="O19" s="7"/>
      <c r="AO19" s="339"/>
      <c r="AW19" s="43"/>
      <c r="AX19" s="7"/>
    </row>
    <row r="20" spans="2:61" x14ac:dyDescent="0.25">
      <c r="C20" s="26"/>
      <c r="E20" s="43"/>
      <c r="F20" s="43"/>
      <c r="G20" s="43"/>
      <c r="H20" s="45"/>
      <c r="I20" s="43"/>
      <c r="J20" s="43"/>
      <c r="K20" s="136">
        <f>'DAY 1 INPUT'!J5</f>
        <v>18</v>
      </c>
      <c r="L20" s="136">
        <f>'DAY 1 INPUT'!K5</f>
        <v>34</v>
      </c>
      <c r="M20" s="136">
        <f>'DAY 1 INPUT'!L5</f>
        <v>18</v>
      </c>
      <c r="N20" s="136">
        <f>'DAY 1 INPUT'!M5</f>
        <v>19</v>
      </c>
      <c r="O20" s="7"/>
      <c r="AN20" s="339" t="s">
        <v>8</v>
      </c>
      <c r="AO20" s="339"/>
      <c r="AW20" s="43"/>
      <c r="AX20" s="7"/>
      <c r="BE20" t="s">
        <v>8</v>
      </c>
      <c r="BF20" s="16"/>
    </row>
    <row r="21" spans="2:61" x14ac:dyDescent="0.25">
      <c r="B21" t="s">
        <v>8</v>
      </c>
      <c r="AN21" s="24" t="s">
        <v>10</v>
      </c>
      <c r="AO21" s="26"/>
      <c r="AS21" s="339"/>
      <c r="AU21" s="339"/>
      <c r="AV21" s="339"/>
      <c r="AW21" s="339"/>
      <c r="AX21" s="339"/>
      <c r="AY21" s="339"/>
      <c r="AZ21" s="339"/>
      <c r="BA21" s="339"/>
      <c r="BB21" s="339"/>
      <c r="BC21" s="339"/>
      <c r="BE21" s="339"/>
      <c r="BF21" s="339"/>
      <c r="BG21" s="339"/>
      <c r="BH21" s="339"/>
    </row>
    <row r="22" spans="2:61" x14ac:dyDescent="0.25">
      <c r="B22" s="27" t="s">
        <v>4</v>
      </c>
      <c r="C22" s="28" t="s">
        <v>7</v>
      </c>
      <c r="D22" s="52"/>
      <c r="E22" s="10"/>
      <c r="F22" s="535" t="s">
        <v>6</v>
      </c>
      <c r="G22" s="536"/>
      <c r="H22" s="536"/>
      <c r="I22" s="536"/>
      <c r="J22" s="10"/>
      <c r="K22" s="17" t="s">
        <v>29</v>
      </c>
      <c r="L22" s="17"/>
      <c r="M22" s="17"/>
      <c r="N22" s="17"/>
      <c r="O22" s="18"/>
      <c r="P22" s="10"/>
      <c r="Q22" s="18"/>
      <c r="R22" s="18"/>
      <c r="S22" s="18"/>
      <c r="T22" s="10"/>
      <c r="U22" s="10"/>
      <c r="V22" s="10"/>
      <c r="W22" s="18" t="s">
        <v>25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2"/>
      <c r="AN22" s="514" t="s">
        <v>24</v>
      </c>
      <c r="AO22" s="514"/>
      <c r="AP22" s="514"/>
      <c r="AQ22" s="514"/>
      <c r="AR22" s="514"/>
      <c r="AS22" s="514"/>
      <c r="AT22" s="514"/>
      <c r="AU22" s="514"/>
      <c r="AV22" s="514"/>
      <c r="AW22" s="514"/>
      <c r="AX22" s="514"/>
    </row>
    <row r="23" spans="2:61" x14ac:dyDescent="0.25">
      <c r="B23" s="53">
        <f>'Day 3 INPUT'!B4</f>
        <v>70</v>
      </c>
      <c r="C23" s="53">
        <f>'Day 3 INPUT'!C4</f>
        <v>66</v>
      </c>
      <c r="D23" s="55" t="s">
        <v>8</v>
      </c>
      <c r="E23" s="2"/>
      <c r="F23" s="65" t="s">
        <v>9</v>
      </c>
      <c r="G23" s="13"/>
      <c r="H23" s="13"/>
      <c r="I23" s="13"/>
      <c r="J23" s="2"/>
      <c r="K23" s="9" t="s">
        <v>30</v>
      </c>
      <c r="L23" s="20"/>
      <c r="M23" s="20"/>
      <c r="N23" s="20"/>
      <c r="O23" s="9"/>
      <c r="Q23" s="19"/>
      <c r="R23" s="19"/>
      <c r="S23" s="19"/>
      <c r="U23" s="19" t="s">
        <v>26</v>
      </c>
      <c r="V23" s="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57"/>
      <c r="AL23" t="s">
        <v>8</v>
      </c>
      <c r="AO23" t="s">
        <v>8</v>
      </c>
    </row>
    <row r="24" spans="2:61" x14ac:dyDescent="0.25">
      <c r="B24" s="8" t="s">
        <v>0</v>
      </c>
      <c r="C24" s="8" t="s">
        <v>4</v>
      </c>
      <c r="D24" s="61" t="s">
        <v>28</v>
      </c>
      <c r="E24" s="2"/>
      <c r="F24" s="34" t="str">
        <f>K19</f>
        <v>Derm</v>
      </c>
      <c r="G24" s="34" t="str">
        <f>L19</f>
        <v>Tom</v>
      </c>
      <c r="H24" s="94" t="str">
        <f>M19</f>
        <v>Neil</v>
      </c>
      <c r="I24" s="94" t="str">
        <f>N19</f>
        <v>Stew</v>
      </c>
      <c r="J24" s="2"/>
      <c r="K24" s="34" t="str">
        <f>K19</f>
        <v>Derm</v>
      </c>
      <c r="L24" s="34" t="str">
        <f>L19</f>
        <v>Tom</v>
      </c>
      <c r="M24" s="94" t="str">
        <f>M19</f>
        <v>Neil</v>
      </c>
      <c r="N24" s="94" t="str">
        <f>N19</f>
        <v>Stew</v>
      </c>
      <c r="O24" s="9"/>
      <c r="P24" s="58" t="str">
        <f>K19</f>
        <v>Derm</v>
      </c>
      <c r="Q24" s="59"/>
      <c r="R24" s="59"/>
      <c r="S24" s="59"/>
      <c r="T24" s="59" t="s">
        <v>8</v>
      </c>
      <c r="U24" s="60" t="s">
        <v>8</v>
      </c>
      <c r="V24" s="3" t="str">
        <f>L19</f>
        <v>Tom</v>
      </c>
      <c r="W24" s="59"/>
      <c r="X24" s="59"/>
      <c r="Y24" s="59"/>
      <c r="Z24" s="60"/>
      <c r="AA24" s="58" t="str">
        <f>M19</f>
        <v>Neil</v>
      </c>
      <c r="AB24" s="59"/>
      <c r="AC24" s="59"/>
      <c r="AD24" s="59"/>
      <c r="AE24" s="60"/>
      <c r="AF24" s="58" t="str">
        <f>N19</f>
        <v>Stew</v>
      </c>
      <c r="AG24" s="59"/>
      <c r="AH24" s="59" t="s">
        <v>8</v>
      </c>
      <c r="AI24" s="59"/>
      <c r="AJ24" s="59"/>
      <c r="AK24" s="60"/>
      <c r="AL24" t="s">
        <v>8</v>
      </c>
      <c r="AN24" s="41" t="str">
        <f>K19</f>
        <v>Derm</v>
      </c>
      <c r="AO24" s="36"/>
      <c r="AP24" s="36"/>
      <c r="AQ24" s="36"/>
      <c r="AR24" s="36"/>
      <c r="AS24" s="37"/>
      <c r="AU24" s="41" t="str">
        <f>L19</f>
        <v>Tom</v>
      </c>
      <c r="AV24" s="36"/>
      <c r="AW24" s="36"/>
      <c r="AX24" s="37"/>
      <c r="AY24" s="2"/>
      <c r="AZ24" s="97" t="str">
        <f>M19</f>
        <v>Neil</v>
      </c>
      <c r="BA24" s="95"/>
      <c r="BB24" s="95"/>
      <c r="BC24" s="96"/>
      <c r="BD24" s="51"/>
      <c r="BE24" s="97" t="str">
        <f>N19</f>
        <v>Stew</v>
      </c>
      <c r="BF24" s="95"/>
      <c r="BG24" s="95"/>
      <c r="BH24" s="96"/>
    </row>
    <row r="25" spans="2:61" x14ac:dyDescent="0.25">
      <c r="B25" s="29">
        <v>1</v>
      </c>
      <c r="C25" s="462">
        <f>'Day 3 INPUT'!C6</f>
        <v>4</v>
      </c>
      <c r="D25" s="32">
        <f>'Day 3 INPUT'!D6</f>
        <v>13</v>
      </c>
      <c r="E25" s="2"/>
      <c r="F25" s="114">
        <f>'Day 3 INPUT'!J6</f>
        <v>0</v>
      </c>
      <c r="G25" s="114">
        <f>'Day 3 INPUT'!K6</f>
        <v>0</v>
      </c>
      <c r="H25" s="114">
        <f>'Day 3 INPUT'!L6</f>
        <v>0</v>
      </c>
      <c r="I25" s="114">
        <f>'Day 3 INPUT'!M6</f>
        <v>0</v>
      </c>
      <c r="J25" s="2"/>
      <c r="K25" s="31">
        <f t="shared" ref="K25:K33" si="26">IF(F25-C25 &gt;2,C25+2,F25)</f>
        <v>0</v>
      </c>
      <c r="L25" s="31">
        <f t="shared" ref="L25:L33" si="27">IF(G25-C25 &gt;2,C25+2,G25)</f>
        <v>0</v>
      </c>
      <c r="M25" s="31">
        <f t="shared" ref="M25:M33" si="28">IF(H25-C25 &gt;2,C25+2,H25)</f>
        <v>0</v>
      </c>
      <c r="N25" s="31">
        <f t="shared" ref="N25:N33" si="29">IF(I25-C25 &gt;2,C25+2,I25)</f>
        <v>0</v>
      </c>
      <c r="O25" s="9"/>
      <c r="P25" s="33">
        <f>IF(K20=D25,1,0)</f>
        <v>0</v>
      </c>
      <c r="Q25" s="33">
        <f>IF(K20&gt;D25,1,0)</f>
        <v>1</v>
      </c>
      <c r="R25" s="33">
        <f>IF(K20&gt;D25+17,1,0)</f>
        <v>0</v>
      </c>
      <c r="S25" s="33"/>
      <c r="T25" s="33">
        <f t="shared" ref="T25:T33" si="30">SUM(P25:R25)+C25</f>
        <v>5</v>
      </c>
      <c r="U25" s="181">
        <f t="shared" ref="U25:U33" si="31">(F25-T25)+C25</f>
        <v>-1</v>
      </c>
      <c r="V25" s="33">
        <f>IF(L20=D25,1,0)</f>
        <v>0</v>
      </c>
      <c r="W25" s="33">
        <f>IF(L20&gt;D25,1,0)</f>
        <v>1</v>
      </c>
      <c r="X25" s="33">
        <f>IF(L20&gt;D25+17,1,0)</f>
        <v>1</v>
      </c>
      <c r="Y25" s="33">
        <f t="shared" ref="Y25:Y33" si="32">SUM(V25:X25)+C25</f>
        <v>6</v>
      </c>
      <c r="Z25" s="181">
        <f t="shared" ref="Z25:Z33" si="33">(G25-Y25)+C25</f>
        <v>-2</v>
      </c>
      <c r="AA25" s="33">
        <f>IF(M20=D25,1,0)</f>
        <v>0</v>
      </c>
      <c r="AB25" s="33">
        <f>IF(M20&gt;D25,1,0)</f>
        <v>1</v>
      </c>
      <c r="AC25" s="33">
        <f>IF(M20&gt;D25+17,1,0)</f>
        <v>0</v>
      </c>
      <c r="AD25" s="33">
        <f t="shared" ref="AD25:AD33" si="34">SUM(AA25:AC25)+C25</f>
        <v>5</v>
      </c>
      <c r="AE25" s="181">
        <f t="shared" ref="AE25:AE33" si="35">(H25-AD25)+C25</f>
        <v>-1</v>
      </c>
      <c r="AF25" s="33">
        <f>IF(N20=D25,1,0)</f>
        <v>0</v>
      </c>
      <c r="AG25" s="33">
        <f>IF(N20&gt;D25,1,0)</f>
        <v>1</v>
      </c>
      <c r="AH25" s="33">
        <f>IF(N20&gt;D25+17,1,0)</f>
        <v>0</v>
      </c>
      <c r="AI25" s="33"/>
      <c r="AJ25" s="33">
        <f t="shared" ref="AJ25:AJ33" si="36">SUM(AF25:AH25)+C25</f>
        <v>5</v>
      </c>
      <c r="AK25" s="181">
        <f t="shared" ref="AK25:AK33" si="37">(I25-AJ25)+C25</f>
        <v>-1</v>
      </c>
      <c r="AL25" s="2"/>
      <c r="AM25" s="2"/>
      <c r="AN25" s="31">
        <f xml:space="preserve"> IF( K20-D25&lt;0,-1,0)</f>
        <v>0</v>
      </c>
      <c r="AO25" s="31">
        <f xml:space="preserve"> IF(K20-D25&gt;17,C25+2,C25+1)</f>
        <v>5</v>
      </c>
      <c r="AP25" s="31">
        <f t="shared" ref="AP25:AP33" si="38">(AO25+2)-F25</f>
        <v>7</v>
      </c>
      <c r="AQ25" s="31"/>
      <c r="AR25" s="31"/>
      <c r="AS25" s="31">
        <f t="shared" ref="AS25:AS33" si="39">IF(AP25&lt;0,0,AP25+AN25)</f>
        <v>7</v>
      </c>
      <c r="AT25" s="47">
        <f t="shared" ref="AT25:AT33" si="40">IF(AS25&lt;0,0,AS25)</f>
        <v>7</v>
      </c>
      <c r="AU25" s="31">
        <f xml:space="preserve"> IF( L20-D25&lt;0,-1,0)</f>
        <v>0</v>
      </c>
      <c r="AV25" s="31">
        <f xml:space="preserve"> IF(L20-D25&gt;17,C25+2,C25+1)</f>
        <v>6</v>
      </c>
      <c r="AW25" s="31">
        <f t="shared" ref="AW25:AW33" si="41">(AV25+2)-G25</f>
        <v>8</v>
      </c>
      <c r="AX25" s="31">
        <f t="shared" ref="AX25:AX33" si="42" xml:space="preserve"> IF(AW25&lt;0, 0, AW25+AU25)</f>
        <v>8</v>
      </c>
      <c r="AY25" s="47">
        <f t="shared" ref="AY25:AY33" si="43">IF(AX25&lt;0,0,AX25)</f>
        <v>8</v>
      </c>
      <c r="AZ25" s="31">
        <f xml:space="preserve"> IF( M20-D25&lt;0,-1,0)</f>
        <v>0</v>
      </c>
      <c r="BA25" s="31">
        <f xml:space="preserve"> IF(M20-D25&gt;17,C25+2,C25+1)</f>
        <v>5</v>
      </c>
      <c r="BB25" s="31">
        <f t="shared" ref="BB25:BB33" si="44">(BA25+2)-H25</f>
        <v>7</v>
      </c>
      <c r="BC25" s="31">
        <f t="shared" ref="BC25:BC33" si="45">IF(BB25&lt;0,0,BB25+AZ25)</f>
        <v>7</v>
      </c>
      <c r="BD25" s="47">
        <f t="shared" ref="BD25:BD33" si="46">IF(BC25&lt;0,0,BC25)</f>
        <v>7</v>
      </c>
      <c r="BE25" s="31">
        <f xml:space="preserve"> IF( N20-D25&lt;0,-1,0)</f>
        <v>0</v>
      </c>
      <c r="BF25" s="31">
        <f xml:space="preserve"> IF(N20-D25&gt;17,C25+2,C25+1)</f>
        <v>5</v>
      </c>
      <c r="BG25" s="31">
        <f t="shared" ref="BG25:BG33" si="47">(BF25+2)-I25</f>
        <v>7</v>
      </c>
      <c r="BH25" s="31">
        <f t="shared" ref="BH25:BH33" si="48" xml:space="preserve"> IF(BG25&lt;0, 0, BG25+BE25)</f>
        <v>7</v>
      </c>
      <c r="BI25" s="47">
        <f t="shared" ref="BI25:BI33" si="49">IF(BH25&lt;0,0,BH25)</f>
        <v>7</v>
      </c>
    </row>
    <row r="26" spans="2:61" x14ac:dyDescent="0.25">
      <c r="B26" s="4">
        <v>2</v>
      </c>
      <c r="C26" s="461">
        <f>'Day 3 INPUT'!C7</f>
        <v>4</v>
      </c>
      <c r="D26" s="463">
        <f>'Day 3 INPUT'!D7</f>
        <v>7</v>
      </c>
      <c r="E26" s="2"/>
      <c r="F26" s="140">
        <f>'Day 3 INPUT'!J7</f>
        <v>0</v>
      </c>
      <c r="G26" s="140">
        <f>'Day 3 INPUT'!K7</f>
        <v>0</v>
      </c>
      <c r="H26" s="140">
        <f>'Day 3 INPUT'!L7</f>
        <v>0</v>
      </c>
      <c r="I26" s="140">
        <f>'Day 3 INPUT'!M7</f>
        <v>0</v>
      </c>
      <c r="J26" s="2"/>
      <c r="K26" s="6">
        <f t="shared" si="26"/>
        <v>0</v>
      </c>
      <c r="L26" s="6">
        <f t="shared" si="27"/>
        <v>0</v>
      </c>
      <c r="M26" s="6">
        <f t="shared" si="28"/>
        <v>0</v>
      </c>
      <c r="N26" s="6">
        <f t="shared" si="29"/>
        <v>0</v>
      </c>
      <c r="O26" s="9"/>
      <c r="P26" s="3">
        <f>IF(K20=D26,1,0)</f>
        <v>0</v>
      </c>
      <c r="Q26" s="3">
        <f>IF(K20&gt;D26,1,0)</f>
        <v>1</v>
      </c>
      <c r="R26" s="3">
        <f>IF(K20&gt;D26+17,1,0)</f>
        <v>0</v>
      </c>
      <c r="S26" s="3"/>
      <c r="T26" s="3">
        <f t="shared" si="30"/>
        <v>5</v>
      </c>
      <c r="U26" s="15">
        <f t="shared" si="31"/>
        <v>-1</v>
      </c>
      <c r="V26" s="3">
        <f>IF(L20=D26,1,0)</f>
        <v>0</v>
      </c>
      <c r="W26" s="3">
        <f>IF(L20&gt;D26,1,0)</f>
        <v>1</v>
      </c>
      <c r="X26" s="3">
        <f>IF(L20&gt;D26+17,1,0)</f>
        <v>1</v>
      </c>
      <c r="Y26" s="3">
        <f t="shared" si="32"/>
        <v>6</v>
      </c>
      <c r="Z26" s="15">
        <f t="shared" si="33"/>
        <v>-2</v>
      </c>
      <c r="AA26" s="3">
        <f>IF(M20=D26,1,0)</f>
        <v>0</v>
      </c>
      <c r="AB26" s="3">
        <f>IF(M20&gt;D26,1,0)</f>
        <v>1</v>
      </c>
      <c r="AC26" s="3">
        <f>IF(M20&gt;D26+17,1,0)</f>
        <v>0</v>
      </c>
      <c r="AD26" s="3">
        <f t="shared" si="34"/>
        <v>5</v>
      </c>
      <c r="AE26" s="15">
        <f t="shared" si="35"/>
        <v>-1</v>
      </c>
      <c r="AF26" s="3">
        <f>IF(N20=D26,1,0)</f>
        <v>0</v>
      </c>
      <c r="AG26" s="3">
        <f>IF(N20&gt;D26,1,0)</f>
        <v>1</v>
      </c>
      <c r="AH26" s="3">
        <f>IF(N20&gt;D26+17,1,0)</f>
        <v>0</v>
      </c>
      <c r="AI26" s="3"/>
      <c r="AJ26" s="3">
        <f t="shared" si="36"/>
        <v>5</v>
      </c>
      <c r="AK26" s="15">
        <f t="shared" si="37"/>
        <v>-1</v>
      </c>
      <c r="AL26" s="25" t="s">
        <v>8</v>
      </c>
      <c r="AM26" s="25"/>
      <c r="AN26" s="6">
        <f xml:space="preserve"> IF( K20-D26&lt;0,-1,0)</f>
        <v>0</v>
      </c>
      <c r="AO26" s="6">
        <f xml:space="preserve"> IF(K20-D26&gt;17,C26+2,C26+1)</f>
        <v>5</v>
      </c>
      <c r="AP26" s="6">
        <f t="shared" si="38"/>
        <v>7</v>
      </c>
      <c r="AQ26" s="6"/>
      <c r="AR26" s="6"/>
      <c r="AS26" s="74">
        <f t="shared" si="39"/>
        <v>7</v>
      </c>
      <c r="AT26" s="47">
        <f t="shared" si="40"/>
        <v>7</v>
      </c>
      <c r="AU26" s="6">
        <f xml:space="preserve"> IF( L20-D26&lt;0,-1,0)</f>
        <v>0</v>
      </c>
      <c r="AV26" s="6">
        <f xml:space="preserve"> IF(L20-D26&gt;17,C26+2,C26+1)</f>
        <v>6</v>
      </c>
      <c r="AW26" s="6">
        <f t="shared" si="41"/>
        <v>8</v>
      </c>
      <c r="AX26" s="6">
        <f t="shared" si="42"/>
        <v>8</v>
      </c>
      <c r="AY26" s="47">
        <f t="shared" si="43"/>
        <v>8</v>
      </c>
      <c r="AZ26" s="6">
        <f xml:space="preserve"> IF( M20-D26&lt;0,-1,0)</f>
        <v>0</v>
      </c>
      <c r="BA26" s="6">
        <f xml:space="preserve"> IF(M20-D26&gt;17,C26+2,C26+1)</f>
        <v>5</v>
      </c>
      <c r="BB26" s="6">
        <f t="shared" si="44"/>
        <v>7</v>
      </c>
      <c r="BC26" s="6">
        <f t="shared" si="45"/>
        <v>7</v>
      </c>
      <c r="BD26" s="47">
        <f t="shared" si="46"/>
        <v>7</v>
      </c>
      <c r="BE26" s="6">
        <f xml:space="preserve"> IF( N20-D26&lt;0,-1,0)</f>
        <v>0</v>
      </c>
      <c r="BF26" s="6">
        <f xml:space="preserve"> IF(N20-D26&gt;17,C26+2,C26+1)</f>
        <v>5</v>
      </c>
      <c r="BG26" s="6">
        <f t="shared" si="47"/>
        <v>7</v>
      </c>
      <c r="BH26" s="6">
        <f t="shared" si="48"/>
        <v>7</v>
      </c>
      <c r="BI26" s="47">
        <f t="shared" si="49"/>
        <v>7</v>
      </c>
    </row>
    <row r="27" spans="2:61" x14ac:dyDescent="0.25">
      <c r="B27" s="29">
        <v>3</v>
      </c>
      <c r="C27" s="462">
        <f>'Day 3 INPUT'!C8</f>
        <v>3</v>
      </c>
      <c r="D27" s="464">
        <f>'Day 3 INPUT'!D8</f>
        <v>15</v>
      </c>
      <c r="E27" s="2"/>
      <c r="F27" s="114">
        <f>'Day 3 INPUT'!J8</f>
        <v>0</v>
      </c>
      <c r="G27" s="114">
        <f>'Day 3 INPUT'!K8</f>
        <v>0</v>
      </c>
      <c r="H27" s="114">
        <f>'Day 3 INPUT'!L8</f>
        <v>0</v>
      </c>
      <c r="I27" s="114">
        <f>'Day 3 INPUT'!M8</f>
        <v>0</v>
      </c>
      <c r="J27" s="2"/>
      <c r="K27" s="31">
        <f t="shared" si="26"/>
        <v>0</v>
      </c>
      <c r="L27" s="31">
        <f t="shared" si="27"/>
        <v>0</v>
      </c>
      <c r="M27" s="31">
        <f t="shared" si="28"/>
        <v>0</v>
      </c>
      <c r="N27" s="31">
        <f t="shared" si="29"/>
        <v>0</v>
      </c>
      <c r="O27" s="9"/>
      <c r="P27" s="33">
        <f>IF(K20=D27,1,0)</f>
        <v>0</v>
      </c>
      <c r="Q27" s="33">
        <f>IF(K20&gt;D27,1,0)</f>
        <v>1</v>
      </c>
      <c r="R27" s="33">
        <f>IF(K20&gt;D27+17,1,0)</f>
        <v>0</v>
      </c>
      <c r="S27" s="33"/>
      <c r="T27" s="33">
        <f t="shared" si="30"/>
        <v>4</v>
      </c>
      <c r="U27" s="181">
        <f t="shared" si="31"/>
        <v>-1</v>
      </c>
      <c r="V27" s="33">
        <f>IF(L20=D27,1,0)</f>
        <v>0</v>
      </c>
      <c r="W27" s="33">
        <f>IF(L20&gt;D27,1,0)</f>
        <v>1</v>
      </c>
      <c r="X27" s="33">
        <f>IF(L20&gt;D27+17,1,0)</f>
        <v>1</v>
      </c>
      <c r="Y27" s="33">
        <f t="shared" si="32"/>
        <v>5</v>
      </c>
      <c r="Z27" s="181">
        <f t="shared" si="33"/>
        <v>-2</v>
      </c>
      <c r="AA27" s="33">
        <f>IF(M20=D27,1,0)</f>
        <v>0</v>
      </c>
      <c r="AB27" s="33">
        <f>IF(M20&gt;D27,1,0)</f>
        <v>1</v>
      </c>
      <c r="AC27" s="33">
        <f>IF(M20&gt;D27+17,1,0)</f>
        <v>0</v>
      </c>
      <c r="AD27" s="33">
        <f t="shared" si="34"/>
        <v>4</v>
      </c>
      <c r="AE27" s="181">
        <f t="shared" si="35"/>
        <v>-1</v>
      </c>
      <c r="AF27" s="33">
        <f>IF(N20=D27,1,0)</f>
        <v>0</v>
      </c>
      <c r="AG27" s="33">
        <f>IF(N20&gt;D27,1,0)</f>
        <v>1</v>
      </c>
      <c r="AH27" s="33">
        <f>IF(N20&gt;D27+17,1,0)</f>
        <v>0</v>
      </c>
      <c r="AI27" s="33"/>
      <c r="AJ27" s="33">
        <f t="shared" si="36"/>
        <v>4</v>
      </c>
      <c r="AK27" s="181">
        <f t="shared" si="37"/>
        <v>-1</v>
      </c>
      <c r="AL27" s="2"/>
      <c r="AM27" s="2"/>
      <c r="AN27" s="31">
        <f xml:space="preserve"> IF( K20-D27&lt;0,-1,0)</f>
        <v>0</v>
      </c>
      <c r="AO27" s="31">
        <f xml:space="preserve"> IF(K20-D27&gt;17,C27+2,C27+1)</f>
        <v>4</v>
      </c>
      <c r="AP27" s="31">
        <f t="shared" si="38"/>
        <v>6</v>
      </c>
      <c r="AQ27" s="31"/>
      <c r="AR27" s="31"/>
      <c r="AS27" s="31">
        <f t="shared" si="39"/>
        <v>6</v>
      </c>
      <c r="AT27" s="47">
        <f t="shared" si="40"/>
        <v>6</v>
      </c>
      <c r="AU27" s="31">
        <f xml:space="preserve"> IF( L20-D27&lt;0,-1,0)</f>
        <v>0</v>
      </c>
      <c r="AV27" s="31">
        <f xml:space="preserve"> IF(L20-D27&gt;17,C27+2,C27+1)</f>
        <v>5</v>
      </c>
      <c r="AW27" s="31">
        <f t="shared" si="41"/>
        <v>7</v>
      </c>
      <c r="AX27" s="31">
        <f t="shared" si="42"/>
        <v>7</v>
      </c>
      <c r="AY27" s="47">
        <f t="shared" si="43"/>
        <v>7</v>
      </c>
      <c r="AZ27" s="31">
        <f xml:space="preserve"> IF( M20-D27&lt;0,-1,0)</f>
        <v>0</v>
      </c>
      <c r="BA27" s="31">
        <f xml:space="preserve"> IF(M20-D27&gt;17,C27+2,C27+1)</f>
        <v>4</v>
      </c>
      <c r="BB27" s="31">
        <f t="shared" si="44"/>
        <v>6</v>
      </c>
      <c r="BC27" s="31">
        <f t="shared" si="45"/>
        <v>6</v>
      </c>
      <c r="BD27" s="47">
        <f t="shared" si="46"/>
        <v>6</v>
      </c>
      <c r="BE27" s="31">
        <f xml:space="preserve"> IF( N20-D27&lt;0,-1,0)</f>
        <v>0</v>
      </c>
      <c r="BF27" s="31">
        <f xml:space="preserve"> IF(N20-D27&gt;17,C27+2,C27+1)</f>
        <v>4</v>
      </c>
      <c r="BG27" s="31">
        <f t="shared" si="47"/>
        <v>6</v>
      </c>
      <c r="BH27" s="31">
        <f t="shared" si="48"/>
        <v>6</v>
      </c>
      <c r="BI27" s="47">
        <f t="shared" si="49"/>
        <v>6</v>
      </c>
    </row>
    <row r="28" spans="2:61" x14ac:dyDescent="0.25">
      <c r="B28" s="4">
        <v>4</v>
      </c>
      <c r="C28" s="461">
        <f>'Day 3 INPUT'!C9</f>
        <v>4</v>
      </c>
      <c r="D28" s="463">
        <f>'Day 3 INPUT'!D9</f>
        <v>5</v>
      </c>
      <c r="E28" s="2"/>
      <c r="F28" s="140">
        <f>'Day 3 INPUT'!J9</f>
        <v>0</v>
      </c>
      <c r="G28" s="140">
        <f>'Day 3 INPUT'!K9</f>
        <v>0</v>
      </c>
      <c r="H28" s="140">
        <f>'Day 3 INPUT'!L9</f>
        <v>0</v>
      </c>
      <c r="I28" s="140">
        <f>'Day 3 INPUT'!M9</f>
        <v>0</v>
      </c>
      <c r="J28" s="2"/>
      <c r="K28" s="6">
        <f t="shared" si="26"/>
        <v>0</v>
      </c>
      <c r="L28" s="6">
        <f t="shared" si="27"/>
        <v>0</v>
      </c>
      <c r="M28" s="6">
        <f t="shared" si="28"/>
        <v>0</v>
      </c>
      <c r="N28" s="6">
        <f t="shared" si="29"/>
        <v>0</v>
      </c>
      <c r="O28" s="9"/>
      <c r="P28" s="3">
        <f>IF(K20=D28,1,0)</f>
        <v>0</v>
      </c>
      <c r="Q28" s="3">
        <f>IF(K20&gt;D28,1,0)</f>
        <v>1</v>
      </c>
      <c r="R28" s="3">
        <f>IF(K20&gt;D28+17,1,0)</f>
        <v>0</v>
      </c>
      <c r="S28" s="3"/>
      <c r="T28" s="3">
        <f t="shared" si="30"/>
        <v>5</v>
      </c>
      <c r="U28" s="15">
        <f t="shared" si="31"/>
        <v>-1</v>
      </c>
      <c r="V28" s="3">
        <f>IF(L20=D28,1,0)</f>
        <v>0</v>
      </c>
      <c r="W28" s="3">
        <f>IF(L20&gt;D28,1,0)</f>
        <v>1</v>
      </c>
      <c r="X28" s="3">
        <f>IF(L20&gt;D28+17,1,0)</f>
        <v>1</v>
      </c>
      <c r="Y28" s="3">
        <f t="shared" si="32"/>
        <v>6</v>
      </c>
      <c r="Z28" s="15">
        <f t="shared" si="33"/>
        <v>-2</v>
      </c>
      <c r="AA28" s="3">
        <f>IF(M20=D28,1,0)</f>
        <v>0</v>
      </c>
      <c r="AB28" s="3">
        <f>IF(M20&gt;D28,1,0)</f>
        <v>1</v>
      </c>
      <c r="AC28" s="3">
        <f>IF(M20&gt;D28+17,1,0)</f>
        <v>0</v>
      </c>
      <c r="AD28" s="3">
        <f t="shared" si="34"/>
        <v>5</v>
      </c>
      <c r="AE28" s="15">
        <f t="shared" si="35"/>
        <v>-1</v>
      </c>
      <c r="AF28" s="3">
        <f>IF(N20=D28,1,0)</f>
        <v>0</v>
      </c>
      <c r="AG28" s="3">
        <f>IF(N20&gt;D28,1,0)</f>
        <v>1</v>
      </c>
      <c r="AH28" s="3">
        <f>IF(N20&gt;D28+17,1,0)</f>
        <v>0</v>
      </c>
      <c r="AI28" s="3"/>
      <c r="AJ28" s="3">
        <f t="shared" si="36"/>
        <v>5</v>
      </c>
      <c r="AK28" s="15">
        <f t="shared" si="37"/>
        <v>-1</v>
      </c>
      <c r="AL28" s="2"/>
      <c r="AM28" s="2"/>
      <c r="AN28" s="6">
        <f xml:space="preserve"> IF( K20-D28&lt;0,-1,0)</f>
        <v>0</v>
      </c>
      <c r="AO28" s="6">
        <f xml:space="preserve"> IF(K20-D28&gt;17,C28+2,C28+1)</f>
        <v>5</v>
      </c>
      <c r="AP28" s="6">
        <f t="shared" si="38"/>
        <v>7</v>
      </c>
      <c r="AQ28" s="6"/>
      <c r="AR28" s="6"/>
      <c r="AS28" s="74">
        <f t="shared" si="39"/>
        <v>7</v>
      </c>
      <c r="AT28" s="47">
        <f t="shared" si="40"/>
        <v>7</v>
      </c>
      <c r="AU28" s="6">
        <f xml:space="preserve"> IF( L20-D28&lt;0,-1,0)</f>
        <v>0</v>
      </c>
      <c r="AV28" s="6">
        <f xml:space="preserve"> IF(L20-D28&gt;17,C28+2,C28+1)</f>
        <v>6</v>
      </c>
      <c r="AW28" s="6">
        <f t="shared" si="41"/>
        <v>8</v>
      </c>
      <c r="AX28" s="6">
        <f t="shared" si="42"/>
        <v>8</v>
      </c>
      <c r="AY28" s="47">
        <f t="shared" si="43"/>
        <v>8</v>
      </c>
      <c r="AZ28" s="6">
        <f xml:space="preserve"> IF( M20-D28&lt;0,-1,0)</f>
        <v>0</v>
      </c>
      <c r="BA28" s="6">
        <f xml:space="preserve"> IF(M20-D28&gt;17,C28+2,C28+1)</f>
        <v>5</v>
      </c>
      <c r="BB28" s="6">
        <f t="shared" si="44"/>
        <v>7</v>
      </c>
      <c r="BC28" s="6">
        <f t="shared" si="45"/>
        <v>7</v>
      </c>
      <c r="BD28" s="47">
        <f t="shared" si="46"/>
        <v>7</v>
      </c>
      <c r="BE28" s="6">
        <f xml:space="preserve"> IF( N20-D28&lt;0,-1,0)</f>
        <v>0</v>
      </c>
      <c r="BF28" s="6">
        <f xml:space="preserve"> IF(N20-D28&gt;17,C28+2,C28+1)</f>
        <v>5</v>
      </c>
      <c r="BG28" s="6">
        <f t="shared" si="47"/>
        <v>7</v>
      </c>
      <c r="BH28" s="6">
        <f t="shared" si="48"/>
        <v>7</v>
      </c>
      <c r="BI28" s="47">
        <f t="shared" si="49"/>
        <v>7</v>
      </c>
    </row>
    <row r="29" spans="2:61" x14ac:dyDescent="0.25">
      <c r="B29" s="29">
        <v>5</v>
      </c>
      <c r="C29" s="462">
        <f>'Day 3 INPUT'!C10</f>
        <v>3</v>
      </c>
      <c r="D29" s="464">
        <f>'Day 3 INPUT'!D10</f>
        <v>1</v>
      </c>
      <c r="E29" s="2"/>
      <c r="F29" s="114">
        <f>'Day 3 INPUT'!J10</f>
        <v>0</v>
      </c>
      <c r="G29" s="114">
        <f>'Day 3 INPUT'!K10</f>
        <v>0</v>
      </c>
      <c r="H29" s="114">
        <f>'Day 3 INPUT'!L10</f>
        <v>0</v>
      </c>
      <c r="I29" s="114">
        <f>'Day 3 INPUT'!M10</f>
        <v>0</v>
      </c>
      <c r="J29" s="2"/>
      <c r="K29" s="31">
        <f t="shared" si="26"/>
        <v>0</v>
      </c>
      <c r="L29" s="31">
        <f t="shared" si="27"/>
        <v>0</v>
      </c>
      <c r="M29" s="31">
        <f t="shared" si="28"/>
        <v>0</v>
      </c>
      <c r="N29" s="31">
        <f t="shared" si="29"/>
        <v>0</v>
      </c>
      <c r="O29" s="9"/>
      <c r="P29" s="33">
        <f>IF(K20=D29,1,0)</f>
        <v>0</v>
      </c>
      <c r="Q29" s="33">
        <f>IF(K20&gt;D29,1,0)</f>
        <v>1</v>
      </c>
      <c r="R29" s="33">
        <f>IF(K20&gt;D29+17,1,0)</f>
        <v>0</v>
      </c>
      <c r="S29" s="33"/>
      <c r="T29" s="33">
        <f t="shared" si="30"/>
        <v>4</v>
      </c>
      <c r="U29" s="181">
        <f t="shared" si="31"/>
        <v>-1</v>
      </c>
      <c r="V29" s="33">
        <f>IF(L20=D29,1,0)</f>
        <v>0</v>
      </c>
      <c r="W29" s="33">
        <f>IF(L20&gt;D29,1,0)</f>
        <v>1</v>
      </c>
      <c r="X29" s="33">
        <f>IF(L20&gt;D29+17,1,0)</f>
        <v>1</v>
      </c>
      <c r="Y29" s="33">
        <f t="shared" si="32"/>
        <v>5</v>
      </c>
      <c r="Z29" s="181">
        <f t="shared" si="33"/>
        <v>-2</v>
      </c>
      <c r="AA29" s="33">
        <f>IF(M20=D29,1,0)</f>
        <v>0</v>
      </c>
      <c r="AB29" s="33">
        <f>IF(M20&gt;D29,1,0)</f>
        <v>1</v>
      </c>
      <c r="AC29" s="33">
        <f>IF(M20&gt;D29+17,1,0)</f>
        <v>0</v>
      </c>
      <c r="AD29" s="33">
        <f t="shared" si="34"/>
        <v>4</v>
      </c>
      <c r="AE29" s="181">
        <f t="shared" si="35"/>
        <v>-1</v>
      </c>
      <c r="AF29" s="33">
        <f>IF(N20=D29,1,0)</f>
        <v>0</v>
      </c>
      <c r="AG29" s="33">
        <f>IF(N20&gt;D29,1,0)</f>
        <v>1</v>
      </c>
      <c r="AH29" s="33">
        <f>IF(N20&gt;D29+17,1,0)</f>
        <v>1</v>
      </c>
      <c r="AI29" s="33"/>
      <c r="AJ29" s="33">
        <f t="shared" si="36"/>
        <v>5</v>
      </c>
      <c r="AK29" s="181">
        <f t="shared" si="37"/>
        <v>-2</v>
      </c>
      <c r="AL29" s="2"/>
      <c r="AM29" s="2"/>
      <c r="AN29" s="31">
        <f xml:space="preserve"> IF( K20-D29&lt;0,-1,0)</f>
        <v>0</v>
      </c>
      <c r="AO29" s="31">
        <f xml:space="preserve"> IF(K20-D29&gt;17,C29+2,C29+1)</f>
        <v>4</v>
      </c>
      <c r="AP29" s="31">
        <f t="shared" si="38"/>
        <v>6</v>
      </c>
      <c r="AQ29" s="31"/>
      <c r="AR29" s="31"/>
      <c r="AS29" s="31">
        <f t="shared" si="39"/>
        <v>6</v>
      </c>
      <c r="AT29" s="47">
        <f t="shared" si="40"/>
        <v>6</v>
      </c>
      <c r="AU29" s="31">
        <f xml:space="preserve"> IF( L20-D29&lt;0,-1,0)</f>
        <v>0</v>
      </c>
      <c r="AV29" s="31">
        <f xml:space="preserve"> IF(L20-D29&gt;17,C29+2,C29+1)</f>
        <v>5</v>
      </c>
      <c r="AW29" s="31">
        <f t="shared" si="41"/>
        <v>7</v>
      </c>
      <c r="AX29" s="31">
        <f t="shared" si="42"/>
        <v>7</v>
      </c>
      <c r="AY29" s="47">
        <f t="shared" si="43"/>
        <v>7</v>
      </c>
      <c r="AZ29" s="31">
        <f xml:space="preserve"> IF( M20-D29&lt;0,-1,0)</f>
        <v>0</v>
      </c>
      <c r="BA29" s="31">
        <f xml:space="preserve"> IF(M20-D29&gt;17,C29+2,C29+1)</f>
        <v>4</v>
      </c>
      <c r="BB29" s="31">
        <f t="shared" si="44"/>
        <v>6</v>
      </c>
      <c r="BC29" s="31">
        <f t="shared" si="45"/>
        <v>6</v>
      </c>
      <c r="BD29" s="47">
        <f t="shared" si="46"/>
        <v>6</v>
      </c>
      <c r="BE29" s="31">
        <f xml:space="preserve"> IF( N20-D29&lt;0,-1,0)</f>
        <v>0</v>
      </c>
      <c r="BF29" s="31">
        <f xml:space="preserve"> IF(N20-D29&gt;17,C29+2,C29+1)</f>
        <v>5</v>
      </c>
      <c r="BG29" s="31">
        <f t="shared" si="47"/>
        <v>7</v>
      </c>
      <c r="BH29" s="31">
        <f t="shared" si="48"/>
        <v>7</v>
      </c>
      <c r="BI29" s="47">
        <f t="shared" si="49"/>
        <v>7</v>
      </c>
    </row>
    <row r="30" spans="2:61" x14ac:dyDescent="0.25">
      <c r="B30" s="4">
        <v>6</v>
      </c>
      <c r="C30" s="461">
        <f>'Day 3 INPUT'!C11</f>
        <v>4</v>
      </c>
      <c r="D30" s="463">
        <f>'Day 3 INPUT'!D11</f>
        <v>9</v>
      </c>
      <c r="E30" s="2"/>
      <c r="F30" s="140">
        <f>'Day 3 INPUT'!J11</f>
        <v>0</v>
      </c>
      <c r="G30" s="140">
        <f>'Day 3 INPUT'!K11</f>
        <v>0</v>
      </c>
      <c r="H30" s="140">
        <f>'Day 3 INPUT'!L11</f>
        <v>0</v>
      </c>
      <c r="I30" s="140">
        <f>'Day 3 INPUT'!M11</f>
        <v>0</v>
      </c>
      <c r="J30" s="2"/>
      <c r="K30" s="6">
        <f t="shared" si="26"/>
        <v>0</v>
      </c>
      <c r="L30" s="6">
        <f t="shared" si="27"/>
        <v>0</v>
      </c>
      <c r="M30" s="6">
        <f t="shared" si="28"/>
        <v>0</v>
      </c>
      <c r="N30" s="6">
        <f t="shared" si="29"/>
        <v>0</v>
      </c>
      <c r="O30" s="9"/>
      <c r="P30" s="3">
        <f>IF(K20=D30,1,0)</f>
        <v>0</v>
      </c>
      <c r="Q30" s="3">
        <f>IF(K20&gt;D30,1,0)</f>
        <v>1</v>
      </c>
      <c r="R30" s="3">
        <f>IF(K20&gt;D30+17,1,0)</f>
        <v>0</v>
      </c>
      <c r="S30" s="3"/>
      <c r="T30" s="3">
        <f t="shared" si="30"/>
        <v>5</v>
      </c>
      <c r="U30" s="15">
        <f t="shared" si="31"/>
        <v>-1</v>
      </c>
      <c r="V30" s="3">
        <f>IF(L20=D30,1,0)</f>
        <v>0</v>
      </c>
      <c r="W30" s="3">
        <f>IF(L20&gt;D30,1,0)</f>
        <v>1</v>
      </c>
      <c r="X30" s="3">
        <f>IF(L20&gt;D30+17,1,0)</f>
        <v>1</v>
      </c>
      <c r="Y30" s="3">
        <f t="shared" si="32"/>
        <v>6</v>
      </c>
      <c r="Z30" s="15">
        <f t="shared" si="33"/>
        <v>-2</v>
      </c>
      <c r="AA30" s="3">
        <f>IF(M20=D30,1,0)</f>
        <v>0</v>
      </c>
      <c r="AB30" s="3">
        <f>IF(M20&gt;D30,1,0)</f>
        <v>1</v>
      </c>
      <c r="AC30" s="3">
        <f>IF(M20&gt;D30+17,1,0)</f>
        <v>0</v>
      </c>
      <c r="AD30" s="3">
        <f t="shared" si="34"/>
        <v>5</v>
      </c>
      <c r="AE30" s="15">
        <f t="shared" si="35"/>
        <v>-1</v>
      </c>
      <c r="AF30" s="3">
        <f>IF(N20=D30,1,0)</f>
        <v>0</v>
      </c>
      <c r="AG30" s="3">
        <f>IF(N20&gt;D30,1,0)</f>
        <v>1</v>
      </c>
      <c r="AH30" s="3">
        <f>IF(N20&gt;D30+17,1,0)</f>
        <v>0</v>
      </c>
      <c r="AI30" s="3"/>
      <c r="AJ30" s="3">
        <f t="shared" si="36"/>
        <v>5</v>
      </c>
      <c r="AK30" s="15">
        <f t="shared" si="37"/>
        <v>-1</v>
      </c>
      <c r="AL30" s="2"/>
      <c r="AM30" s="2"/>
      <c r="AN30" s="6">
        <f xml:space="preserve"> IF( K20-D30&lt;0,-1,0)</f>
        <v>0</v>
      </c>
      <c r="AO30" s="6">
        <f xml:space="preserve"> IF(K20-D30&gt;17,C30+2,C30+1)</f>
        <v>5</v>
      </c>
      <c r="AP30" s="6">
        <f t="shared" si="38"/>
        <v>7</v>
      </c>
      <c r="AQ30" s="6"/>
      <c r="AR30" s="6"/>
      <c r="AS30" s="74">
        <f t="shared" si="39"/>
        <v>7</v>
      </c>
      <c r="AT30" s="47">
        <f t="shared" si="40"/>
        <v>7</v>
      </c>
      <c r="AU30" s="6">
        <f xml:space="preserve"> IF( L20-D30&lt;0,-1,0)</f>
        <v>0</v>
      </c>
      <c r="AV30" s="6">
        <f xml:space="preserve"> IF(L20-D30&gt;17,C30+2,C30+1)</f>
        <v>6</v>
      </c>
      <c r="AW30" s="6">
        <f t="shared" si="41"/>
        <v>8</v>
      </c>
      <c r="AX30" s="6">
        <f t="shared" si="42"/>
        <v>8</v>
      </c>
      <c r="AY30" s="47">
        <f t="shared" si="43"/>
        <v>8</v>
      </c>
      <c r="AZ30" s="6">
        <f xml:space="preserve"> IF( M20-D30&lt;0,-1,0)</f>
        <v>0</v>
      </c>
      <c r="BA30" s="6">
        <f xml:space="preserve"> IF(M20-D30&gt;17,C30+2,C30+1)</f>
        <v>5</v>
      </c>
      <c r="BB30" s="6">
        <f t="shared" si="44"/>
        <v>7</v>
      </c>
      <c r="BC30" s="6">
        <f t="shared" si="45"/>
        <v>7</v>
      </c>
      <c r="BD30" s="47">
        <f t="shared" si="46"/>
        <v>7</v>
      </c>
      <c r="BE30" s="6">
        <f xml:space="preserve"> IF( N20-D30&lt;0,-1,0)</f>
        <v>0</v>
      </c>
      <c r="BF30" s="6">
        <f xml:space="preserve"> IF(N20-D30&gt;17,C30+2,C30+1)</f>
        <v>5</v>
      </c>
      <c r="BG30" s="6">
        <f t="shared" si="47"/>
        <v>7</v>
      </c>
      <c r="BH30" s="6">
        <f t="shared" si="48"/>
        <v>7</v>
      </c>
      <c r="BI30" s="47">
        <f t="shared" si="49"/>
        <v>7</v>
      </c>
    </row>
    <row r="31" spans="2:61" x14ac:dyDescent="0.25">
      <c r="B31" s="29">
        <v>7</v>
      </c>
      <c r="C31" s="462">
        <f>'Day 3 INPUT'!C12</f>
        <v>5</v>
      </c>
      <c r="D31" s="464">
        <f>'Day 3 INPUT'!D12</f>
        <v>3</v>
      </c>
      <c r="E31" s="2"/>
      <c r="F31" s="114">
        <f>'Day 3 INPUT'!J12</f>
        <v>0</v>
      </c>
      <c r="G31" s="114">
        <f>'Day 3 INPUT'!K12</f>
        <v>0</v>
      </c>
      <c r="H31" s="114">
        <f>'Day 3 INPUT'!L12</f>
        <v>0</v>
      </c>
      <c r="I31" s="114">
        <f>'Day 3 INPUT'!M12</f>
        <v>0</v>
      </c>
      <c r="J31" s="2"/>
      <c r="K31" s="31">
        <f t="shared" si="26"/>
        <v>0</v>
      </c>
      <c r="L31" s="31">
        <f t="shared" si="27"/>
        <v>0</v>
      </c>
      <c r="M31" s="31">
        <f t="shared" si="28"/>
        <v>0</v>
      </c>
      <c r="N31" s="31">
        <f t="shared" si="29"/>
        <v>0</v>
      </c>
      <c r="O31" s="9"/>
      <c r="P31" s="33">
        <f>IF(K20=D31,1,0)</f>
        <v>0</v>
      </c>
      <c r="Q31" s="33">
        <f>IF(K20&gt;D31,1,0)</f>
        <v>1</v>
      </c>
      <c r="R31" s="33">
        <f>IF(K20&gt;D31+17,1,0)</f>
        <v>0</v>
      </c>
      <c r="S31" s="33"/>
      <c r="T31" s="33">
        <f t="shared" si="30"/>
        <v>6</v>
      </c>
      <c r="U31" s="181">
        <f t="shared" si="31"/>
        <v>-1</v>
      </c>
      <c r="V31" s="33">
        <f>IF(L20=D31,1,0)</f>
        <v>0</v>
      </c>
      <c r="W31" s="33">
        <f>IF(L20&gt;D31,1,0)</f>
        <v>1</v>
      </c>
      <c r="X31" s="33">
        <f>IF(L20&gt;D31+17,1,0)</f>
        <v>1</v>
      </c>
      <c r="Y31" s="33">
        <f t="shared" si="32"/>
        <v>7</v>
      </c>
      <c r="Z31" s="181">
        <f t="shared" si="33"/>
        <v>-2</v>
      </c>
      <c r="AA31" s="33">
        <f>IF(M20=D31,1,0)</f>
        <v>0</v>
      </c>
      <c r="AB31" s="33">
        <f>IF(M20&gt;D31,1,0)</f>
        <v>1</v>
      </c>
      <c r="AC31" s="33">
        <f>IF(M20&gt;D31+17,1,0)</f>
        <v>0</v>
      </c>
      <c r="AD31" s="33">
        <f t="shared" si="34"/>
        <v>6</v>
      </c>
      <c r="AE31" s="181">
        <f t="shared" si="35"/>
        <v>-1</v>
      </c>
      <c r="AF31" s="33">
        <f>IF(N20=D31,1,0)</f>
        <v>0</v>
      </c>
      <c r="AG31" s="33">
        <f>IF(N20&gt;D31,1,0)</f>
        <v>1</v>
      </c>
      <c r="AH31" s="33">
        <f>IF(N20&gt;D31+17,1,0)</f>
        <v>0</v>
      </c>
      <c r="AI31" s="33"/>
      <c r="AJ31" s="33">
        <f t="shared" si="36"/>
        <v>6</v>
      </c>
      <c r="AK31" s="181">
        <f t="shared" si="37"/>
        <v>-1</v>
      </c>
      <c r="AL31" s="2"/>
      <c r="AM31" s="2"/>
      <c r="AN31" s="31">
        <f xml:space="preserve"> IF( K20-D31&lt;0,-1,0)</f>
        <v>0</v>
      </c>
      <c r="AO31" s="31">
        <f xml:space="preserve"> IF(K20-D31&gt;17,C31+2,C31+1)</f>
        <v>6</v>
      </c>
      <c r="AP31" s="31">
        <f t="shared" si="38"/>
        <v>8</v>
      </c>
      <c r="AQ31" s="31"/>
      <c r="AR31" s="31"/>
      <c r="AS31" s="31">
        <f t="shared" si="39"/>
        <v>8</v>
      </c>
      <c r="AT31" s="47">
        <f t="shared" si="40"/>
        <v>8</v>
      </c>
      <c r="AU31" s="31">
        <f xml:space="preserve"> IF( L20-D31&lt;0,-1,0)</f>
        <v>0</v>
      </c>
      <c r="AV31" s="31">
        <f xml:space="preserve"> IF(L20-D31&gt;17,C31+2,C31+1)</f>
        <v>7</v>
      </c>
      <c r="AW31" s="31">
        <f t="shared" si="41"/>
        <v>9</v>
      </c>
      <c r="AX31" s="31">
        <f t="shared" si="42"/>
        <v>9</v>
      </c>
      <c r="AY31" s="47">
        <f t="shared" si="43"/>
        <v>9</v>
      </c>
      <c r="AZ31" s="31">
        <f xml:space="preserve"> IF( M20-D31&lt;0,-1,0)</f>
        <v>0</v>
      </c>
      <c r="BA31" s="31">
        <f xml:space="preserve"> IF(M20-D31&gt;17,C31+2,C31+1)</f>
        <v>6</v>
      </c>
      <c r="BB31" s="31">
        <f t="shared" si="44"/>
        <v>8</v>
      </c>
      <c r="BC31" s="31">
        <f t="shared" si="45"/>
        <v>8</v>
      </c>
      <c r="BD31" s="47">
        <f t="shared" si="46"/>
        <v>8</v>
      </c>
      <c r="BE31" s="31">
        <f xml:space="preserve"> IF( N20-D31&lt;0,-1,0)</f>
        <v>0</v>
      </c>
      <c r="BF31" s="31">
        <f xml:space="preserve"> IF(N20-D31&gt;17,C31+2,C31+1)</f>
        <v>6</v>
      </c>
      <c r="BG31" s="31">
        <f t="shared" si="47"/>
        <v>8</v>
      </c>
      <c r="BH31" s="31">
        <f t="shared" si="48"/>
        <v>8</v>
      </c>
      <c r="BI31" s="47">
        <f t="shared" si="49"/>
        <v>8</v>
      </c>
    </row>
    <row r="32" spans="2:61" x14ac:dyDescent="0.25">
      <c r="B32" s="4">
        <v>8</v>
      </c>
      <c r="C32" s="461">
        <f>'Day 3 INPUT'!C13</f>
        <v>3</v>
      </c>
      <c r="D32" s="463">
        <f>'Day 3 INPUT'!D13</f>
        <v>17</v>
      </c>
      <c r="E32" s="2"/>
      <c r="F32" s="140">
        <f>'Day 3 INPUT'!J13</f>
        <v>0</v>
      </c>
      <c r="G32" s="140">
        <f>'Day 3 INPUT'!K13</f>
        <v>0</v>
      </c>
      <c r="H32" s="140">
        <f>'Day 3 INPUT'!L13</f>
        <v>0</v>
      </c>
      <c r="I32" s="140">
        <f>'Day 3 INPUT'!M13</f>
        <v>0</v>
      </c>
      <c r="J32" s="2"/>
      <c r="K32" s="6">
        <f t="shared" si="26"/>
        <v>0</v>
      </c>
      <c r="L32" s="6">
        <f t="shared" si="27"/>
        <v>0</v>
      </c>
      <c r="M32" s="6">
        <f t="shared" si="28"/>
        <v>0</v>
      </c>
      <c r="N32" s="6">
        <f t="shared" si="29"/>
        <v>0</v>
      </c>
      <c r="O32" s="9"/>
      <c r="P32" s="3">
        <f>IF(K20=D32,1,0)</f>
        <v>0</v>
      </c>
      <c r="Q32" s="3">
        <f>IF(K20&gt;D32,1,0)</f>
        <v>1</v>
      </c>
      <c r="R32" s="3">
        <f>IF(K20&gt;D32+17,1,0)</f>
        <v>0</v>
      </c>
      <c r="S32" s="3"/>
      <c r="T32" s="3">
        <f t="shared" si="30"/>
        <v>4</v>
      </c>
      <c r="U32" s="15">
        <f t="shared" si="31"/>
        <v>-1</v>
      </c>
      <c r="V32" s="3">
        <f>IF(L20=D32,1,0)</f>
        <v>0</v>
      </c>
      <c r="W32" s="3">
        <f>IF(L20&gt;D32,1,0)</f>
        <v>1</v>
      </c>
      <c r="X32" s="3">
        <f>IF(L20&gt;D32+17,1,0)</f>
        <v>0</v>
      </c>
      <c r="Y32" s="3">
        <f t="shared" si="32"/>
        <v>4</v>
      </c>
      <c r="Z32" s="15">
        <f t="shared" si="33"/>
        <v>-1</v>
      </c>
      <c r="AA32" s="3">
        <f>IF(M20=D32,1,0)</f>
        <v>0</v>
      </c>
      <c r="AB32" s="3">
        <f>IF(M20&gt;D32,1,0)</f>
        <v>1</v>
      </c>
      <c r="AC32" s="3">
        <f>IF(M20&gt;D32+17,1,0)</f>
        <v>0</v>
      </c>
      <c r="AD32" s="3">
        <f t="shared" si="34"/>
        <v>4</v>
      </c>
      <c r="AE32" s="15">
        <f t="shared" si="35"/>
        <v>-1</v>
      </c>
      <c r="AF32" s="3">
        <f>IF(N20=D32,1,0)</f>
        <v>0</v>
      </c>
      <c r="AG32" s="3">
        <f>IF(N20&gt;D32,1,0)</f>
        <v>1</v>
      </c>
      <c r="AH32" s="3">
        <f>IF(N20&gt;D32+17,1,0)</f>
        <v>0</v>
      </c>
      <c r="AI32" s="3"/>
      <c r="AJ32" s="3">
        <f t="shared" si="36"/>
        <v>4</v>
      </c>
      <c r="AK32" s="15">
        <f t="shared" si="37"/>
        <v>-1</v>
      </c>
      <c r="AL32" s="2"/>
      <c r="AM32" s="2"/>
      <c r="AN32" s="6">
        <f xml:space="preserve"> IF( K20-D32&lt;0,-1,0)</f>
        <v>0</v>
      </c>
      <c r="AO32" s="6">
        <f xml:space="preserve"> IF(K20-D32&gt;17,C32+2,C32+1)</f>
        <v>4</v>
      </c>
      <c r="AP32" s="6">
        <f t="shared" si="38"/>
        <v>6</v>
      </c>
      <c r="AQ32" s="6"/>
      <c r="AR32" s="6"/>
      <c r="AS32" s="74">
        <f t="shared" si="39"/>
        <v>6</v>
      </c>
      <c r="AT32" s="47">
        <f t="shared" si="40"/>
        <v>6</v>
      </c>
      <c r="AU32" s="6">
        <f xml:space="preserve"> IF( L20-D32&lt;0,-1,0)</f>
        <v>0</v>
      </c>
      <c r="AV32" s="6">
        <f xml:space="preserve"> IF(L20-D32&gt;17,C32+2,C32+1)</f>
        <v>4</v>
      </c>
      <c r="AW32" s="6">
        <f t="shared" si="41"/>
        <v>6</v>
      </c>
      <c r="AX32" s="6">
        <f t="shared" si="42"/>
        <v>6</v>
      </c>
      <c r="AY32" s="47">
        <f t="shared" si="43"/>
        <v>6</v>
      </c>
      <c r="AZ32" s="6">
        <f xml:space="preserve"> IF( M20-D32&lt;0,-1,0)</f>
        <v>0</v>
      </c>
      <c r="BA32" s="6">
        <f xml:space="preserve"> IF(M20-D32&gt;17,C32+2,C32+1)</f>
        <v>4</v>
      </c>
      <c r="BB32" s="6">
        <f t="shared" si="44"/>
        <v>6</v>
      </c>
      <c r="BC32" s="6">
        <f t="shared" si="45"/>
        <v>6</v>
      </c>
      <c r="BD32" s="47">
        <f t="shared" si="46"/>
        <v>6</v>
      </c>
      <c r="BE32" s="6">
        <f xml:space="preserve"> IF( N20-D32&lt;0,-1,0)</f>
        <v>0</v>
      </c>
      <c r="BF32" s="6">
        <f xml:space="preserve"> IF(N20-D32&gt;17,C32+2,C32+1)</f>
        <v>4</v>
      </c>
      <c r="BG32" s="6">
        <f t="shared" si="47"/>
        <v>6</v>
      </c>
      <c r="BH32" s="6">
        <f t="shared" si="48"/>
        <v>6</v>
      </c>
      <c r="BI32" s="47">
        <f t="shared" si="49"/>
        <v>6</v>
      </c>
    </row>
    <row r="33" spans="2:61" x14ac:dyDescent="0.25">
      <c r="B33" s="29">
        <v>9</v>
      </c>
      <c r="C33" s="462">
        <f>'Day 3 INPUT'!C14</f>
        <v>5</v>
      </c>
      <c r="D33" s="464">
        <f>'Day 3 INPUT'!D14</f>
        <v>11</v>
      </c>
      <c r="E33" s="2"/>
      <c r="F33" s="114">
        <f>'Day 3 INPUT'!J14</f>
        <v>0</v>
      </c>
      <c r="G33" s="114">
        <f>'Day 3 INPUT'!K14</f>
        <v>0</v>
      </c>
      <c r="H33" s="114">
        <f>'Day 3 INPUT'!L14</f>
        <v>0</v>
      </c>
      <c r="I33" s="114">
        <f>'Day 3 INPUT'!M14</f>
        <v>0</v>
      </c>
      <c r="J33" s="2"/>
      <c r="K33" s="31">
        <f t="shared" si="26"/>
        <v>0</v>
      </c>
      <c r="L33" s="31">
        <f t="shared" si="27"/>
        <v>0</v>
      </c>
      <c r="M33" s="31">
        <f t="shared" si="28"/>
        <v>0</v>
      </c>
      <c r="N33" s="31">
        <f t="shared" si="29"/>
        <v>0</v>
      </c>
      <c r="O33" s="9"/>
      <c r="P33" s="33">
        <f>IF(K20=D33,1,0)</f>
        <v>0</v>
      </c>
      <c r="Q33" s="33">
        <f>IF(K20&gt;D33,1,0)</f>
        <v>1</v>
      </c>
      <c r="R33" s="33">
        <f>IF(K20&gt;D33+17,1,0)</f>
        <v>0</v>
      </c>
      <c r="S33" s="33"/>
      <c r="T33" s="33">
        <f t="shared" si="30"/>
        <v>6</v>
      </c>
      <c r="U33" s="181">
        <f t="shared" si="31"/>
        <v>-1</v>
      </c>
      <c r="V33" s="33">
        <f>IF(L20=D33,1,0)</f>
        <v>0</v>
      </c>
      <c r="W33" s="33">
        <f>IF(L20&gt;D33,1,0)</f>
        <v>1</v>
      </c>
      <c r="X33" s="33">
        <f>IF(L20&gt;D33+17,1,0)</f>
        <v>1</v>
      </c>
      <c r="Y33" s="33">
        <f t="shared" si="32"/>
        <v>7</v>
      </c>
      <c r="Z33" s="181">
        <f t="shared" si="33"/>
        <v>-2</v>
      </c>
      <c r="AA33" s="33">
        <f>IF(M20=D33,1,0)</f>
        <v>0</v>
      </c>
      <c r="AB33" s="33">
        <f>IF(M20&gt;D33,1,0)</f>
        <v>1</v>
      </c>
      <c r="AC33" s="33">
        <f>IF(M20&gt;D33+17,1,0)</f>
        <v>0</v>
      </c>
      <c r="AD33" s="33">
        <f t="shared" si="34"/>
        <v>6</v>
      </c>
      <c r="AE33" s="181">
        <f t="shared" si="35"/>
        <v>-1</v>
      </c>
      <c r="AF33" s="33">
        <f>IF(N20=D33,1,0)</f>
        <v>0</v>
      </c>
      <c r="AG33" s="33">
        <f>IF(N20&gt;D33,1,0)</f>
        <v>1</v>
      </c>
      <c r="AH33" s="33">
        <f>IF(N20&gt;D33+17,1,0)</f>
        <v>0</v>
      </c>
      <c r="AI33" s="33"/>
      <c r="AJ33" s="33">
        <f t="shared" si="36"/>
        <v>6</v>
      </c>
      <c r="AK33" s="181">
        <f t="shared" si="37"/>
        <v>-1</v>
      </c>
      <c r="AL33" s="2"/>
      <c r="AM33" s="2"/>
      <c r="AN33" s="31">
        <f xml:space="preserve"> IF( K20-D33&lt;0,-1,0)</f>
        <v>0</v>
      </c>
      <c r="AO33" s="31">
        <f xml:space="preserve"> IF(K20-D33&gt;17,C33+2,C33+1)</f>
        <v>6</v>
      </c>
      <c r="AP33" s="31">
        <f t="shared" si="38"/>
        <v>8</v>
      </c>
      <c r="AQ33" s="31"/>
      <c r="AR33" s="31"/>
      <c r="AS33" s="31">
        <f t="shared" si="39"/>
        <v>8</v>
      </c>
      <c r="AT33" s="47">
        <f t="shared" si="40"/>
        <v>8</v>
      </c>
      <c r="AU33" s="31">
        <f xml:space="preserve"> IF( L20-D33&lt;0,-1,0)</f>
        <v>0</v>
      </c>
      <c r="AV33" s="31">
        <f xml:space="preserve"> IF(L20-D33&gt;17,C33+2,C33+1)</f>
        <v>7</v>
      </c>
      <c r="AW33" s="31">
        <f t="shared" si="41"/>
        <v>9</v>
      </c>
      <c r="AX33" s="31">
        <f t="shared" si="42"/>
        <v>9</v>
      </c>
      <c r="AY33" s="47">
        <f t="shared" si="43"/>
        <v>9</v>
      </c>
      <c r="AZ33" s="31">
        <f xml:space="preserve"> IF( M20-D33&lt;0,-1,0)</f>
        <v>0</v>
      </c>
      <c r="BA33" s="31">
        <f xml:space="preserve"> IF(M20-D33&gt;17,C33+2,C33+1)</f>
        <v>6</v>
      </c>
      <c r="BB33" s="31">
        <f t="shared" si="44"/>
        <v>8</v>
      </c>
      <c r="BC33" s="31">
        <f t="shared" si="45"/>
        <v>8</v>
      </c>
      <c r="BD33" s="47">
        <f t="shared" si="46"/>
        <v>8</v>
      </c>
      <c r="BE33" s="31">
        <f xml:space="preserve"> IF( N20-D33&lt;0,-1,0)</f>
        <v>0</v>
      </c>
      <c r="BF33" s="31">
        <f xml:space="preserve"> IF(N20-D33&gt;17,C33+2,C33+1)</f>
        <v>6</v>
      </c>
      <c r="BG33" s="31">
        <f t="shared" si="47"/>
        <v>8</v>
      </c>
      <c r="BH33" s="31">
        <f t="shared" si="48"/>
        <v>8</v>
      </c>
      <c r="BI33" s="47">
        <f t="shared" si="49"/>
        <v>8</v>
      </c>
    </row>
    <row r="34" spans="2:61" x14ac:dyDescent="0.25">
      <c r="B34" s="4" t="s">
        <v>1</v>
      </c>
      <c r="C34" s="4">
        <f>SUM(C25:C33)</f>
        <v>35</v>
      </c>
      <c r="D34" s="4"/>
      <c r="E34" s="2"/>
      <c r="F34" s="6">
        <f>SUM(F25:F33)</f>
        <v>0</v>
      </c>
      <c r="G34" s="6">
        <f>SUM(G25:G33)</f>
        <v>0</v>
      </c>
      <c r="H34" s="6">
        <f>SUM(H25:H33)</f>
        <v>0</v>
      </c>
      <c r="I34" s="6">
        <f>SUM(I25:I33)</f>
        <v>0</v>
      </c>
      <c r="J34" s="2"/>
      <c r="K34" s="6">
        <f>SUM(K25:K33)</f>
        <v>0</v>
      </c>
      <c r="L34" s="6">
        <f>SUM(L25:L33)</f>
        <v>0</v>
      </c>
      <c r="M34" s="6">
        <f>SUM(M25:M33)</f>
        <v>0</v>
      </c>
      <c r="N34" s="6">
        <f>SUM(N25:N33)</f>
        <v>0</v>
      </c>
      <c r="O34" s="9"/>
      <c r="P34" s="3" t="s">
        <v>8</v>
      </c>
      <c r="Q34" s="3" t="s">
        <v>27</v>
      </c>
      <c r="R34" s="3"/>
      <c r="S34" s="3"/>
      <c r="T34" s="3" t="s">
        <v>8</v>
      </c>
      <c r="U34" s="15">
        <f>SUM(U25:U33)</f>
        <v>-9</v>
      </c>
      <c r="V34" s="3" t="s">
        <v>8</v>
      </c>
      <c r="W34" s="3" t="s">
        <v>27</v>
      </c>
      <c r="X34" s="3"/>
      <c r="Y34" s="3" t="s">
        <v>8</v>
      </c>
      <c r="Z34" s="15">
        <f>SUM(Z25:Z33)</f>
        <v>-17</v>
      </c>
      <c r="AA34" s="3" t="s">
        <v>8</v>
      </c>
      <c r="AB34" s="3" t="s">
        <v>27</v>
      </c>
      <c r="AC34" s="3"/>
      <c r="AD34" s="3" t="s">
        <v>8</v>
      </c>
      <c r="AE34" s="15">
        <f>SUM(AE25:AE33)</f>
        <v>-9</v>
      </c>
      <c r="AF34" s="3" t="s">
        <v>8</v>
      </c>
      <c r="AG34" s="3" t="s">
        <v>27</v>
      </c>
      <c r="AH34" s="3"/>
      <c r="AI34" s="3"/>
      <c r="AJ34" s="3" t="s">
        <v>8</v>
      </c>
      <c r="AK34" s="15">
        <f>SUM(AK25:AK33)</f>
        <v>-10</v>
      </c>
      <c r="AL34" s="2"/>
      <c r="AM34" s="2"/>
      <c r="AN34" s="6" t="s">
        <v>8</v>
      </c>
      <c r="AO34" s="6" t="s">
        <v>8</v>
      </c>
      <c r="AP34" s="6"/>
      <c r="AQ34" s="6"/>
      <c r="AR34" s="6"/>
      <c r="AS34" s="6">
        <f>SUM(AS25:AS33)</f>
        <v>62</v>
      </c>
      <c r="AT34" s="48">
        <f>SUM(AT25:AT33)</f>
        <v>62</v>
      </c>
      <c r="AU34" s="6" t="s">
        <v>8</v>
      </c>
      <c r="AV34" s="6" t="s">
        <v>8</v>
      </c>
      <c r="AW34" s="6"/>
      <c r="AX34" s="6">
        <f>SUM(AX25:AX33)</f>
        <v>70</v>
      </c>
      <c r="AY34" s="48">
        <f>SUM(AY25:AY33)</f>
        <v>70</v>
      </c>
      <c r="AZ34" s="6" t="s">
        <v>8</v>
      </c>
      <c r="BA34" s="6" t="s">
        <v>8</v>
      </c>
      <c r="BB34" s="6"/>
      <c r="BC34" s="6">
        <f>SUM(BC25:BC33)</f>
        <v>62</v>
      </c>
      <c r="BD34" s="48">
        <f>SUM(BD25:BD33)</f>
        <v>62</v>
      </c>
      <c r="BE34" s="6" t="s">
        <v>8</v>
      </c>
      <c r="BF34" s="6" t="s">
        <v>8</v>
      </c>
      <c r="BG34" s="6"/>
      <c r="BH34" s="6">
        <f>SUM(BH25:BH33)</f>
        <v>63</v>
      </c>
      <c r="BI34" s="48">
        <f>SUM(BI25:BI33)</f>
        <v>63</v>
      </c>
    </row>
    <row r="35" spans="2:61" x14ac:dyDescent="0.25">
      <c r="B35" t="s">
        <v>8</v>
      </c>
      <c r="AN35" s="43" t="s">
        <v>8</v>
      </c>
      <c r="AO35" s="7"/>
      <c r="AP35" s="7"/>
      <c r="AQ35" s="7"/>
      <c r="AR35" s="7"/>
      <c r="AS35" s="7"/>
      <c r="AX35" s="7"/>
    </row>
    <row r="36" spans="2:61" x14ac:dyDescent="0.25">
      <c r="B36" s="26" t="s">
        <v>8</v>
      </c>
      <c r="C36" s="26"/>
      <c r="E36" s="43"/>
      <c r="F36" s="43"/>
      <c r="G36" s="43"/>
      <c r="H36" s="45"/>
      <c r="I36" s="43"/>
      <c r="J36" s="43"/>
      <c r="K36" s="98" t="str">
        <f>'DAY 1 INPUT'!N4</f>
        <v>Derek</v>
      </c>
      <c r="L36" s="98" t="str">
        <f>'DAY 1 INPUT'!O4</f>
        <v>Paul</v>
      </c>
      <c r="M36" s="87" t="str">
        <f>'DAY 1 INPUT'!P4</f>
        <v>Brian</v>
      </c>
      <c r="N36" s="87" t="str">
        <f>'DAY 1 INPUT'!Q4</f>
        <v>Robin</v>
      </c>
      <c r="O36" s="7"/>
      <c r="AN36" s="16" t="s">
        <v>8</v>
      </c>
      <c r="AO36" s="339"/>
      <c r="AW36" s="43"/>
      <c r="AX36" s="7"/>
    </row>
    <row r="37" spans="2:61" x14ac:dyDescent="0.25">
      <c r="B37" s="26" t="s">
        <v>8</v>
      </c>
      <c r="C37" s="26"/>
      <c r="E37" s="43"/>
      <c r="F37" s="43"/>
      <c r="G37" s="43"/>
      <c r="H37" s="45"/>
      <c r="I37" s="43"/>
      <c r="J37" s="43"/>
      <c r="K37" s="136">
        <f>'DAY 1 INPUT'!N5</f>
        <v>24</v>
      </c>
      <c r="L37" s="136">
        <f>'DAY 1 INPUT'!O5</f>
        <v>16</v>
      </c>
      <c r="M37" s="136">
        <f>'DAY 1 INPUT'!P5</f>
        <v>32</v>
      </c>
      <c r="N37" s="136">
        <f>'DAY 1 INPUT'!Q5</f>
        <v>12</v>
      </c>
      <c r="O37" s="7"/>
      <c r="AM37" t="s">
        <v>8</v>
      </c>
      <c r="AN37" s="339" t="s">
        <v>8</v>
      </c>
      <c r="AO37" s="339" t="s">
        <v>8</v>
      </c>
      <c r="AW37" s="43"/>
      <c r="AX37" s="7"/>
      <c r="BE37" t="s">
        <v>8</v>
      </c>
      <c r="BF37" s="16"/>
    </row>
    <row r="38" spans="2:61" x14ac:dyDescent="0.25">
      <c r="B38" t="s">
        <v>8</v>
      </c>
      <c r="AN38" s="24" t="s">
        <v>10</v>
      </c>
      <c r="AO38" s="26"/>
      <c r="AS38" s="339"/>
      <c r="AU38" s="339"/>
      <c r="AV38" s="339"/>
      <c r="AW38" s="339"/>
      <c r="AX38" s="339"/>
      <c r="AY38" s="339"/>
      <c r="AZ38" s="339"/>
      <c r="BA38" s="339"/>
      <c r="BB38" s="339"/>
      <c r="BC38" s="339"/>
      <c r="BE38" s="339"/>
      <c r="BF38" s="339"/>
      <c r="BG38" s="339"/>
      <c r="BH38" s="339"/>
    </row>
    <row r="39" spans="2:61" x14ac:dyDescent="0.25">
      <c r="B39" s="27" t="s">
        <v>4</v>
      </c>
      <c r="C39" s="28" t="s">
        <v>7</v>
      </c>
      <c r="D39" s="52"/>
      <c r="E39" s="10"/>
      <c r="F39" s="535" t="s">
        <v>6</v>
      </c>
      <c r="G39" s="536"/>
      <c r="H39" s="536"/>
      <c r="I39" s="536"/>
      <c r="J39" s="10"/>
      <c r="K39" s="17" t="s">
        <v>29</v>
      </c>
      <c r="L39" s="17"/>
      <c r="M39" s="17"/>
      <c r="N39" s="17"/>
      <c r="O39" s="18"/>
      <c r="P39" s="10"/>
      <c r="Q39" s="18"/>
      <c r="R39" s="18"/>
      <c r="S39" s="18"/>
      <c r="T39" s="10"/>
      <c r="U39" s="10"/>
      <c r="V39" s="10"/>
      <c r="W39" s="18" t="s">
        <v>25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2"/>
      <c r="AN39" s="514" t="s">
        <v>24</v>
      </c>
      <c r="AO39" s="514"/>
      <c r="AP39" s="514"/>
      <c r="AQ39" s="514"/>
      <c r="AR39" s="514"/>
      <c r="AS39" s="514"/>
      <c r="AT39" s="514"/>
      <c r="AU39" s="514"/>
      <c r="AV39" s="514"/>
      <c r="AW39" s="514"/>
      <c r="AX39" s="514"/>
    </row>
    <row r="40" spans="2:61" x14ac:dyDescent="0.25">
      <c r="B40" s="53">
        <f>'Day 3 INPUT'!B4</f>
        <v>70</v>
      </c>
      <c r="C40" s="53">
        <f>'Day 3 INPUT'!C4</f>
        <v>66</v>
      </c>
      <c r="D40" s="55" t="s">
        <v>8</v>
      </c>
      <c r="E40" s="2"/>
      <c r="F40" s="65" t="s">
        <v>9</v>
      </c>
      <c r="G40" s="13"/>
      <c r="H40" s="13"/>
      <c r="I40" s="13"/>
      <c r="J40" s="2"/>
      <c r="K40" s="9" t="s">
        <v>30</v>
      </c>
      <c r="L40" s="20"/>
      <c r="M40" s="20"/>
      <c r="N40" s="20"/>
      <c r="O40" s="9"/>
      <c r="Q40" s="19"/>
      <c r="R40" s="19"/>
      <c r="S40" s="19"/>
      <c r="U40" s="19" t="s">
        <v>26</v>
      </c>
      <c r="V40" s="2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57"/>
      <c r="AL40" t="s">
        <v>8</v>
      </c>
      <c r="AO40" t="s">
        <v>8</v>
      </c>
    </row>
    <row r="41" spans="2:61" x14ac:dyDescent="0.25">
      <c r="B41" s="8" t="s">
        <v>0</v>
      </c>
      <c r="C41" s="8" t="s">
        <v>4</v>
      </c>
      <c r="D41" s="61" t="s">
        <v>28</v>
      </c>
      <c r="E41" s="2"/>
      <c r="F41" s="98" t="str">
        <f>K36</f>
        <v>Derek</v>
      </c>
      <c r="G41" s="98" t="str">
        <f>L36</f>
        <v>Paul</v>
      </c>
      <c r="H41" s="87" t="str">
        <f>M36</f>
        <v>Brian</v>
      </c>
      <c r="I41" s="87" t="str">
        <f>N36</f>
        <v>Robin</v>
      </c>
      <c r="J41" s="2"/>
      <c r="K41" s="98" t="str">
        <f>K36</f>
        <v>Derek</v>
      </c>
      <c r="L41" s="98" t="str">
        <f>L36</f>
        <v>Paul</v>
      </c>
      <c r="M41" s="87" t="str">
        <f>M36</f>
        <v>Brian</v>
      </c>
      <c r="N41" s="87" t="str">
        <f>N36</f>
        <v>Robin</v>
      </c>
      <c r="O41" s="9"/>
      <c r="P41" s="533" t="str">
        <f>K36</f>
        <v>Derek</v>
      </c>
      <c r="Q41" s="534"/>
      <c r="R41" s="534"/>
      <c r="S41" s="534"/>
      <c r="T41" s="534"/>
      <c r="U41" s="60" t="s">
        <v>8</v>
      </c>
      <c r="V41" s="3" t="str">
        <f>L36</f>
        <v>Paul</v>
      </c>
      <c r="W41" s="59"/>
      <c r="X41" s="59"/>
      <c r="Y41" s="59"/>
      <c r="Z41" s="60"/>
      <c r="AA41" s="58" t="str">
        <f>M36</f>
        <v>Brian</v>
      </c>
      <c r="AB41" s="59"/>
      <c r="AC41" s="59"/>
      <c r="AD41" s="59"/>
      <c r="AE41" s="60"/>
      <c r="AF41" s="58" t="str">
        <f>N36</f>
        <v>Robin</v>
      </c>
      <c r="AG41" s="59"/>
      <c r="AH41" s="59" t="s">
        <v>8</v>
      </c>
      <c r="AI41" s="59"/>
      <c r="AJ41" s="59"/>
      <c r="AK41" s="60"/>
      <c r="AL41" t="s">
        <v>8</v>
      </c>
      <c r="AN41" s="99" t="str">
        <f>K36</f>
        <v>Derek</v>
      </c>
      <c r="AO41" s="100"/>
      <c r="AP41" s="100"/>
      <c r="AQ41" s="100"/>
      <c r="AR41" s="100"/>
      <c r="AS41" s="101"/>
      <c r="AU41" s="99" t="str">
        <f>L36</f>
        <v>Paul</v>
      </c>
      <c r="AV41" s="100"/>
      <c r="AW41" s="100"/>
      <c r="AX41" s="101"/>
      <c r="AY41" s="2"/>
      <c r="AZ41" s="102" t="str">
        <f>M36</f>
        <v>Brian</v>
      </c>
      <c r="BA41" s="103"/>
      <c r="BB41" s="103"/>
      <c r="BC41" s="104"/>
      <c r="BD41" s="51"/>
      <c r="BE41" s="102" t="str">
        <f>N36</f>
        <v>Robin</v>
      </c>
      <c r="BF41" s="103"/>
      <c r="BG41" s="103"/>
      <c r="BH41" s="104"/>
    </row>
    <row r="42" spans="2:61" x14ac:dyDescent="0.25">
      <c r="B42" s="29">
        <v>1</v>
      </c>
      <c r="C42" s="462">
        <f>'Day 3 INPUT'!C6</f>
        <v>4</v>
      </c>
      <c r="D42" s="32">
        <f>'Day 3 INPUT'!D6</f>
        <v>13</v>
      </c>
      <c r="E42" s="76"/>
      <c r="F42" s="114">
        <f>'Day 3 INPUT'!N6</f>
        <v>0</v>
      </c>
      <c r="G42" s="114">
        <f>'Day 3 INPUT'!O6</f>
        <v>0</v>
      </c>
      <c r="H42" s="114">
        <f>'Day 3 INPUT'!P6</f>
        <v>0</v>
      </c>
      <c r="I42" s="114">
        <f>'Day 3 INPUT'!Q6</f>
        <v>0</v>
      </c>
      <c r="J42" s="2"/>
      <c r="K42" s="31">
        <f t="shared" ref="K42:K50" si="50">IF(F42-C42 &gt;2,C42+2,F42)</f>
        <v>0</v>
      </c>
      <c r="L42" s="31">
        <f t="shared" ref="L42:L50" si="51">IF(G42-C42 &gt;2,C42+2,G42)</f>
        <v>0</v>
      </c>
      <c r="M42" s="31">
        <f t="shared" ref="M42:M50" si="52">IF(H42-C42 &gt;2,C42+2,H42)</f>
        <v>0</v>
      </c>
      <c r="N42" s="31">
        <f t="shared" ref="N42:N50" si="53">IF(I42-C42 &gt;2,C42+2,I42)</f>
        <v>0</v>
      </c>
      <c r="O42" s="9"/>
      <c r="P42" s="33">
        <f>IF(K37=D42,1,0)</f>
        <v>0</v>
      </c>
      <c r="Q42" s="33">
        <f>IF(K37&gt;D42,1,0)</f>
        <v>1</v>
      </c>
      <c r="R42" s="33">
        <f>IF(K37&gt;D42+17,1,0)</f>
        <v>0</v>
      </c>
      <c r="S42" s="33"/>
      <c r="T42" s="33">
        <f t="shared" ref="T42:T50" si="54">SUM(P42:R42)+C42</f>
        <v>5</v>
      </c>
      <c r="U42" s="181">
        <f t="shared" ref="U42:U50" si="55">(F42-T42)+C42</f>
        <v>-1</v>
      </c>
      <c r="V42" s="33">
        <f>IF(L37=D42,1,0)</f>
        <v>0</v>
      </c>
      <c r="W42" s="33">
        <f>IF(L37&gt;D42,1,0)</f>
        <v>1</v>
      </c>
      <c r="X42" s="33">
        <f>IF(L37&gt;D42+17,1,0)</f>
        <v>0</v>
      </c>
      <c r="Y42" s="33">
        <f t="shared" ref="Y42:Y50" si="56">SUM(V42:X42)+C42</f>
        <v>5</v>
      </c>
      <c r="Z42" s="181">
        <f t="shared" ref="Z42:Z50" si="57">(G42-Y42)+C42</f>
        <v>-1</v>
      </c>
      <c r="AA42" s="33">
        <f>IF(M37=D42,1,0)</f>
        <v>0</v>
      </c>
      <c r="AB42" s="33">
        <f>IF(M37&gt;D42,1,0)</f>
        <v>1</v>
      </c>
      <c r="AC42" s="33">
        <f>IF(M37&gt;D42+17,1,0)</f>
        <v>1</v>
      </c>
      <c r="AD42" s="33">
        <f t="shared" ref="AD42:AD50" si="58">SUM(AA42:AC42)+C42</f>
        <v>6</v>
      </c>
      <c r="AE42" s="181">
        <f t="shared" ref="AE42:AE50" si="59">(H42-AD42)+C42</f>
        <v>-2</v>
      </c>
      <c r="AF42" s="33">
        <f>IF(N37=D42,1,0)</f>
        <v>0</v>
      </c>
      <c r="AG42" s="33">
        <f>IF(N37&gt;D42,1,0)</f>
        <v>0</v>
      </c>
      <c r="AH42" s="33">
        <f>IF(N37&gt;D42+17,1,0)</f>
        <v>0</v>
      </c>
      <c r="AI42" s="33"/>
      <c r="AJ42" s="33">
        <f t="shared" ref="AJ42:AJ50" si="60">SUM(AF42:AH42)+C42</f>
        <v>4</v>
      </c>
      <c r="AK42" s="181">
        <f t="shared" ref="AK42:AK50" si="61">(I42-AJ42)+C42</f>
        <v>0</v>
      </c>
      <c r="AL42" s="2"/>
      <c r="AM42" s="2"/>
      <c r="AN42" s="31">
        <f xml:space="preserve"> IF( K37-D42&lt;0,-1,0)</f>
        <v>0</v>
      </c>
      <c r="AO42" s="31">
        <f xml:space="preserve"> IF(K37-D42&gt;17,C42+2,C42+1)</f>
        <v>5</v>
      </c>
      <c r="AP42" s="31">
        <f t="shared" ref="AP42:AP50" si="62">(AO42+2)-F42</f>
        <v>7</v>
      </c>
      <c r="AQ42" s="31"/>
      <c r="AR42" s="31"/>
      <c r="AS42" s="31">
        <f t="shared" ref="AS42:AS50" si="63" xml:space="preserve"> IF(AP42&lt;0, 0, AP42+AN42)</f>
        <v>7</v>
      </c>
      <c r="AT42" s="47">
        <f t="shared" ref="AT42:AT50" si="64">IF(AS42&lt;0,0,AS42)</f>
        <v>7</v>
      </c>
      <c r="AU42" s="31">
        <f xml:space="preserve"> IF( L37-D42&lt;0,-1,0)</f>
        <v>0</v>
      </c>
      <c r="AV42" s="31">
        <f xml:space="preserve"> IF(L37-D42&gt;17,C42+2,C42+1)</f>
        <v>5</v>
      </c>
      <c r="AW42" s="31">
        <f t="shared" ref="AW42:AW50" si="65">(AV42+2)-G42</f>
        <v>7</v>
      </c>
      <c r="AX42" s="31">
        <f t="shared" ref="AX42:AX50" si="66" xml:space="preserve"> IF(AW42&lt;0, 0, AW42+AU42)</f>
        <v>7</v>
      </c>
      <c r="AY42" s="47">
        <f t="shared" ref="AY42:AY50" si="67">IF(AX42&lt;0,0,AX42)</f>
        <v>7</v>
      </c>
      <c r="AZ42" s="31">
        <f xml:space="preserve"> IF( M37-D42&lt;0,-1,0)</f>
        <v>0</v>
      </c>
      <c r="BA42" s="31">
        <f xml:space="preserve"> IF(M37-D42&gt;17,C42+2,C42+1)</f>
        <v>6</v>
      </c>
      <c r="BB42" s="31">
        <f t="shared" ref="BB42:BB50" si="68">(BA42+2)-H42</f>
        <v>8</v>
      </c>
      <c r="BC42" s="31">
        <f t="shared" ref="BC42:BC50" si="69">IF(BB42&lt;0,0,BB42+AZ42)</f>
        <v>8</v>
      </c>
      <c r="BD42" s="47">
        <f t="shared" ref="BD42:BD50" si="70">IF(BC42&lt;0,0,BC42)</f>
        <v>8</v>
      </c>
      <c r="BE42" s="31">
        <f xml:space="preserve"> IF( N37-D42&lt;0,-1,0)</f>
        <v>-1</v>
      </c>
      <c r="BF42" s="31">
        <f xml:space="preserve"> IF(N37-D42&gt;17,C42+2,C42+1)</f>
        <v>5</v>
      </c>
      <c r="BG42" s="31">
        <f t="shared" ref="BG42:BG50" si="71">(BF42+2)-I42</f>
        <v>7</v>
      </c>
      <c r="BH42" s="31">
        <f t="shared" ref="BH42:BH50" si="72" xml:space="preserve"> IF(BG42&lt;0, 0, BG42+BE42)</f>
        <v>6</v>
      </c>
      <c r="BI42" s="47">
        <f t="shared" ref="BI42:BI50" si="73">IF(BH42&lt;0,0,BH42)</f>
        <v>6</v>
      </c>
    </row>
    <row r="43" spans="2:61" x14ac:dyDescent="0.25">
      <c r="B43" s="4">
        <v>2</v>
      </c>
      <c r="C43" s="461">
        <f>'Day 3 INPUT'!C7</f>
        <v>4</v>
      </c>
      <c r="D43" s="463">
        <f>'Day 3 INPUT'!D7</f>
        <v>7</v>
      </c>
      <c r="E43" s="76"/>
      <c r="F43" s="140">
        <f>'Day 3 INPUT'!N7</f>
        <v>0</v>
      </c>
      <c r="G43" s="140">
        <f>'Day 3 INPUT'!O7</f>
        <v>0</v>
      </c>
      <c r="H43" s="140">
        <f>'Day 3 INPUT'!P7</f>
        <v>0</v>
      </c>
      <c r="I43" s="140">
        <f>'Day 3 INPUT'!Q7</f>
        <v>0</v>
      </c>
      <c r="J43" s="2"/>
      <c r="K43" s="6">
        <f t="shared" si="50"/>
        <v>0</v>
      </c>
      <c r="L43" s="6">
        <f t="shared" si="51"/>
        <v>0</v>
      </c>
      <c r="M43" s="6">
        <f t="shared" si="52"/>
        <v>0</v>
      </c>
      <c r="N43" s="6">
        <f t="shared" si="53"/>
        <v>0</v>
      </c>
      <c r="O43" s="9"/>
      <c r="P43" s="3">
        <f>IF(K37=D43,1,0)</f>
        <v>0</v>
      </c>
      <c r="Q43" s="3">
        <f>IF(K37&gt;D43,1,0)</f>
        <v>1</v>
      </c>
      <c r="R43" s="3">
        <f>IF(K37&gt;D43+17,1,0)</f>
        <v>0</v>
      </c>
      <c r="S43" s="3"/>
      <c r="T43" s="3">
        <f t="shared" si="54"/>
        <v>5</v>
      </c>
      <c r="U43" s="15">
        <f t="shared" si="55"/>
        <v>-1</v>
      </c>
      <c r="V43" s="3">
        <f>IF(L37=D43,1,0)</f>
        <v>0</v>
      </c>
      <c r="W43" s="3">
        <f>IF(L37&gt;D43,1,0)</f>
        <v>1</v>
      </c>
      <c r="X43" s="3">
        <f>IF(L37&gt;D43+17,1,0)</f>
        <v>0</v>
      </c>
      <c r="Y43" s="3">
        <f t="shared" si="56"/>
        <v>5</v>
      </c>
      <c r="Z43" s="15">
        <f t="shared" si="57"/>
        <v>-1</v>
      </c>
      <c r="AA43" s="3">
        <f>IF(M37=D43,1,0)</f>
        <v>0</v>
      </c>
      <c r="AB43" s="3">
        <f>IF(M37&gt;D43,1,0)</f>
        <v>1</v>
      </c>
      <c r="AC43" s="3">
        <f>IF(M37&gt;D43+17,1,0)</f>
        <v>1</v>
      </c>
      <c r="AD43" s="3">
        <f t="shared" si="58"/>
        <v>6</v>
      </c>
      <c r="AE43" s="15">
        <f t="shared" si="59"/>
        <v>-2</v>
      </c>
      <c r="AF43" s="3">
        <f>IF(N37=D43,1,0)</f>
        <v>0</v>
      </c>
      <c r="AG43" s="3">
        <f>IF(N37&gt;D43,1,0)</f>
        <v>1</v>
      </c>
      <c r="AH43" s="3">
        <f>IF(N37&gt;D43+17,1,0)</f>
        <v>0</v>
      </c>
      <c r="AI43" s="3"/>
      <c r="AJ43" s="3">
        <f t="shared" si="60"/>
        <v>5</v>
      </c>
      <c r="AK43" s="15">
        <f t="shared" si="61"/>
        <v>-1</v>
      </c>
      <c r="AL43" s="25" t="s">
        <v>8</v>
      </c>
      <c r="AM43" s="25"/>
      <c r="AN43" s="6">
        <f xml:space="preserve"> IF( K37-D43&lt;0,-1,0)</f>
        <v>0</v>
      </c>
      <c r="AO43" s="6">
        <f xml:space="preserve"> IF(K37-D43&gt;17,C43+2,C43+1)</f>
        <v>5</v>
      </c>
      <c r="AP43" s="6">
        <f t="shared" si="62"/>
        <v>7</v>
      </c>
      <c r="AQ43" s="6"/>
      <c r="AR43" s="6"/>
      <c r="AS43" s="74">
        <f t="shared" si="63"/>
        <v>7</v>
      </c>
      <c r="AT43" s="47">
        <f t="shared" si="64"/>
        <v>7</v>
      </c>
      <c r="AU43" s="6">
        <f xml:space="preserve"> IF( L37-D43&lt;0,-1,0)</f>
        <v>0</v>
      </c>
      <c r="AV43" s="6">
        <f xml:space="preserve"> IF(L37-D43&gt;17,C43+2,C43+1)</f>
        <v>5</v>
      </c>
      <c r="AW43" s="6">
        <f t="shared" si="65"/>
        <v>7</v>
      </c>
      <c r="AX43" s="6">
        <f t="shared" si="66"/>
        <v>7</v>
      </c>
      <c r="AY43" s="47">
        <f t="shared" si="67"/>
        <v>7</v>
      </c>
      <c r="AZ43" s="6">
        <f xml:space="preserve"> IF( M37-D43&lt;0,-1,0)</f>
        <v>0</v>
      </c>
      <c r="BA43" s="6">
        <f xml:space="preserve"> IF(M37-D43&gt;17,C43+2,C43+1)</f>
        <v>6</v>
      </c>
      <c r="BB43" s="6">
        <f t="shared" si="68"/>
        <v>8</v>
      </c>
      <c r="BC43" s="6">
        <f t="shared" si="69"/>
        <v>8</v>
      </c>
      <c r="BD43" s="47">
        <f t="shared" si="70"/>
        <v>8</v>
      </c>
      <c r="BE43" s="6">
        <f xml:space="preserve"> IF( N37-D43&lt;0,-1,0)</f>
        <v>0</v>
      </c>
      <c r="BF43" s="6">
        <f xml:space="preserve"> IF(N37-D43&gt;17,C43+2,C43+1)</f>
        <v>5</v>
      </c>
      <c r="BG43" s="6">
        <f t="shared" si="71"/>
        <v>7</v>
      </c>
      <c r="BH43" s="6">
        <f t="shared" si="72"/>
        <v>7</v>
      </c>
      <c r="BI43" s="47">
        <f t="shared" si="73"/>
        <v>7</v>
      </c>
    </row>
    <row r="44" spans="2:61" x14ac:dyDescent="0.25">
      <c r="B44" s="29">
        <v>3</v>
      </c>
      <c r="C44" s="462">
        <f>'Day 3 INPUT'!C8</f>
        <v>3</v>
      </c>
      <c r="D44" s="464">
        <f>'Day 3 INPUT'!D8</f>
        <v>15</v>
      </c>
      <c r="E44" s="76"/>
      <c r="F44" s="114">
        <f>'Day 3 INPUT'!N8</f>
        <v>0</v>
      </c>
      <c r="G44" s="114">
        <f>'Day 3 INPUT'!O8</f>
        <v>0</v>
      </c>
      <c r="H44" s="114">
        <f>'Day 3 INPUT'!P8</f>
        <v>0</v>
      </c>
      <c r="I44" s="114">
        <f>'Day 3 INPUT'!Q8</f>
        <v>0</v>
      </c>
      <c r="J44" s="2"/>
      <c r="K44" s="31">
        <f t="shared" si="50"/>
        <v>0</v>
      </c>
      <c r="L44" s="31">
        <f t="shared" si="51"/>
        <v>0</v>
      </c>
      <c r="M44" s="31">
        <f t="shared" si="52"/>
        <v>0</v>
      </c>
      <c r="N44" s="31">
        <f t="shared" si="53"/>
        <v>0</v>
      </c>
      <c r="O44" s="9"/>
      <c r="P44" s="33">
        <f>IF(K37=D44,1,0)</f>
        <v>0</v>
      </c>
      <c r="Q44" s="33">
        <f>IF(K37&gt;D44,1,0)</f>
        <v>1</v>
      </c>
      <c r="R44" s="33">
        <f>IF(K37&gt;D44+17,1,0)</f>
        <v>0</v>
      </c>
      <c r="S44" s="33"/>
      <c r="T44" s="33">
        <f t="shared" si="54"/>
        <v>4</v>
      </c>
      <c r="U44" s="181">
        <f t="shared" si="55"/>
        <v>-1</v>
      </c>
      <c r="V44" s="33">
        <f>IF(L37=D44,1,0)</f>
        <v>0</v>
      </c>
      <c r="W44" s="33">
        <f>IF(L37&gt;D44,1,0)</f>
        <v>1</v>
      </c>
      <c r="X44" s="33">
        <f>IF(L37&gt;D44+17,1,0)</f>
        <v>0</v>
      </c>
      <c r="Y44" s="33">
        <f t="shared" si="56"/>
        <v>4</v>
      </c>
      <c r="Z44" s="181">
        <f t="shared" si="57"/>
        <v>-1</v>
      </c>
      <c r="AA44" s="33">
        <f>IF(M37=D44,1,0)</f>
        <v>0</v>
      </c>
      <c r="AB44" s="33">
        <f>IF(M37&gt;D44,1,0)</f>
        <v>1</v>
      </c>
      <c r="AC44" s="33">
        <f>IF(M37&gt;D44+17,1,0)</f>
        <v>0</v>
      </c>
      <c r="AD44" s="33">
        <f t="shared" si="58"/>
        <v>4</v>
      </c>
      <c r="AE44" s="181">
        <f t="shared" si="59"/>
        <v>-1</v>
      </c>
      <c r="AF44" s="33">
        <f>IF(N37=D44,1,0)</f>
        <v>0</v>
      </c>
      <c r="AG44" s="33">
        <f>IF(N37&gt;D44,1,0)</f>
        <v>0</v>
      </c>
      <c r="AH44" s="33">
        <f>IF(N37&gt;D44+17,1,0)</f>
        <v>0</v>
      </c>
      <c r="AI44" s="33"/>
      <c r="AJ44" s="33">
        <f t="shared" si="60"/>
        <v>3</v>
      </c>
      <c r="AK44" s="181">
        <f t="shared" si="61"/>
        <v>0</v>
      </c>
      <c r="AL44" s="2"/>
      <c r="AM44" s="2"/>
      <c r="AN44" s="31">
        <f xml:space="preserve"> IF( K37-D44&lt;0,-1,0)</f>
        <v>0</v>
      </c>
      <c r="AO44" s="31">
        <f xml:space="preserve"> IF(K37-D44&gt;17,C44+2,C44+1)</f>
        <v>4</v>
      </c>
      <c r="AP44" s="31">
        <f t="shared" si="62"/>
        <v>6</v>
      </c>
      <c r="AQ44" s="31"/>
      <c r="AR44" s="31"/>
      <c r="AS44" s="31">
        <f t="shared" si="63"/>
        <v>6</v>
      </c>
      <c r="AT44" s="47">
        <f t="shared" si="64"/>
        <v>6</v>
      </c>
      <c r="AU44" s="31">
        <f xml:space="preserve"> IF( L37-D44&lt;0,-1,0)</f>
        <v>0</v>
      </c>
      <c r="AV44" s="31">
        <f xml:space="preserve"> IF(L37-D44&gt;17,C44+2,C44+1)</f>
        <v>4</v>
      </c>
      <c r="AW44" s="31">
        <f t="shared" si="65"/>
        <v>6</v>
      </c>
      <c r="AX44" s="31">
        <f t="shared" si="66"/>
        <v>6</v>
      </c>
      <c r="AY44" s="47">
        <f t="shared" si="67"/>
        <v>6</v>
      </c>
      <c r="AZ44" s="31">
        <f xml:space="preserve"> IF( M37-D44&lt;0,-1,0)</f>
        <v>0</v>
      </c>
      <c r="BA44" s="31">
        <f xml:space="preserve"> IF(M37-D44&gt;17,C44+2,C44+1)</f>
        <v>4</v>
      </c>
      <c r="BB44" s="31">
        <f t="shared" si="68"/>
        <v>6</v>
      </c>
      <c r="BC44" s="31">
        <f t="shared" si="69"/>
        <v>6</v>
      </c>
      <c r="BD44" s="47">
        <f t="shared" si="70"/>
        <v>6</v>
      </c>
      <c r="BE44" s="31">
        <f xml:space="preserve"> IF( N37-D44&lt;0,-1,0)</f>
        <v>-1</v>
      </c>
      <c r="BF44" s="31">
        <f xml:space="preserve"> IF(N37-D44&gt;17,C44+2,C44+1)</f>
        <v>4</v>
      </c>
      <c r="BG44" s="31">
        <f t="shared" si="71"/>
        <v>6</v>
      </c>
      <c r="BH44" s="31">
        <f t="shared" si="72"/>
        <v>5</v>
      </c>
      <c r="BI44" s="47">
        <f t="shared" si="73"/>
        <v>5</v>
      </c>
    </row>
    <row r="45" spans="2:61" x14ac:dyDescent="0.25">
      <c r="B45" s="4">
        <v>4</v>
      </c>
      <c r="C45" s="461">
        <f>'Day 3 INPUT'!C9</f>
        <v>4</v>
      </c>
      <c r="D45" s="463">
        <f>'Day 3 INPUT'!D9</f>
        <v>5</v>
      </c>
      <c r="E45" s="76"/>
      <c r="F45" s="140">
        <f>'Day 3 INPUT'!N9</f>
        <v>0</v>
      </c>
      <c r="G45" s="140">
        <f>'Day 3 INPUT'!O9</f>
        <v>0</v>
      </c>
      <c r="H45" s="140">
        <f>'Day 3 INPUT'!P9</f>
        <v>0</v>
      </c>
      <c r="I45" s="140">
        <f>'Day 3 INPUT'!Q9</f>
        <v>0</v>
      </c>
      <c r="J45" s="2"/>
      <c r="K45" s="6">
        <f t="shared" si="50"/>
        <v>0</v>
      </c>
      <c r="L45" s="6">
        <f t="shared" si="51"/>
        <v>0</v>
      </c>
      <c r="M45" s="6">
        <f t="shared" si="52"/>
        <v>0</v>
      </c>
      <c r="N45" s="6">
        <f t="shared" si="53"/>
        <v>0</v>
      </c>
      <c r="O45" s="9"/>
      <c r="P45" s="3">
        <f>IF(K37=D45,1,0)</f>
        <v>0</v>
      </c>
      <c r="Q45" s="3">
        <f>IF(K37&gt;D45,1,0)</f>
        <v>1</v>
      </c>
      <c r="R45" s="3">
        <f>IF(K37&gt;D45+17,1,0)</f>
        <v>1</v>
      </c>
      <c r="S45" s="3"/>
      <c r="T45" s="3">
        <f t="shared" si="54"/>
        <v>6</v>
      </c>
      <c r="U45" s="15">
        <f t="shared" si="55"/>
        <v>-2</v>
      </c>
      <c r="V45" s="3">
        <f>IF(L37=D45,1,0)</f>
        <v>0</v>
      </c>
      <c r="W45" s="3">
        <f>IF(L37&gt;D45,1,0)</f>
        <v>1</v>
      </c>
      <c r="X45" s="3">
        <f>IF(L37&gt;D45+17,1,0)</f>
        <v>0</v>
      </c>
      <c r="Y45" s="3">
        <f t="shared" si="56"/>
        <v>5</v>
      </c>
      <c r="Z45" s="15">
        <f t="shared" si="57"/>
        <v>-1</v>
      </c>
      <c r="AA45" s="3">
        <f>IF(M37=D45,1,0)</f>
        <v>0</v>
      </c>
      <c r="AB45" s="3">
        <f>IF(M37&gt;D45,1,0)</f>
        <v>1</v>
      </c>
      <c r="AC45" s="3">
        <f>IF(M37&gt;D45+17,1,0)</f>
        <v>1</v>
      </c>
      <c r="AD45" s="3">
        <f t="shared" si="58"/>
        <v>6</v>
      </c>
      <c r="AE45" s="15">
        <f t="shared" si="59"/>
        <v>-2</v>
      </c>
      <c r="AF45" s="3">
        <f>IF(N37=D45,1,0)</f>
        <v>0</v>
      </c>
      <c r="AG45" s="3">
        <f>IF(N37&gt;D45,1,0)</f>
        <v>1</v>
      </c>
      <c r="AH45" s="3">
        <f>IF(N37&gt;D45+17,1,0)</f>
        <v>0</v>
      </c>
      <c r="AI45" s="3"/>
      <c r="AJ45" s="3">
        <f t="shared" si="60"/>
        <v>5</v>
      </c>
      <c r="AK45" s="15">
        <f t="shared" si="61"/>
        <v>-1</v>
      </c>
      <c r="AL45" s="2"/>
      <c r="AM45" s="2"/>
      <c r="AN45" s="6">
        <f xml:space="preserve"> IF( K37-D45&lt;0,-1,0)</f>
        <v>0</v>
      </c>
      <c r="AO45" s="6">
        <f xml:space="preserve"> IF(K37-D45&gt;17,C45+2,C45+1)</f>
        <v>6</v>
      </c>
      <c r="AP45" s="6">
        <f t="shared" si="62"/>
        <v>8</v>
      </c>
      <c r="AQ45" s="6"/>
      <c r="AR45" s="6"/>
      <c r="AS45" s="74">
        <f t="shared" si="63"/>
        <v>8</v>
      </c>
      <c r="AT45" s="47">
        <f t="shared" si="64"/>
        <v>8</v>
      </c>
      <c r="AU45" s="6">
        <f xml:space="preserve"> IF( L37-D45&lt;0,-1,0)</f>
        <v>0</v>
      </c>
      <c r="AV45" s="6">
        <f xml:space="preserve"> IF(L37-D45&gt;17,C45+2,C45+1)</f>
        <v>5</v>
      </c>
      <c r="AW45" s="6">
        <f t="shared" si="65"/>
        <v>7</v>
      </c>
      <c r="AX45" s="6">
        <f t="shared" si="66"/>
        <v>7</v>
      </c>
      <c r="AY45" s="47">
        <f t="shared" si="67"/>
        <v>7</v>
      </c>
      <c r="AZ45" s="6">
        <f xml:space="preserve"> IF( M37-D45&lt;0,-1,0)</f>
        <v>0</v>
      </c>
      <c r="BA45" s="6">
        <f xml:space="preserve"> IF(M37-D45&gt;17,C45+2,C45+1)</f>
        <v>6</v>
      </c>
      <c r="BB45" s="6">
        <f t="shared" si="68"/>
        <v>8</v>
      </c>
      <c r="BC45" s="6">
        <f t="shared" si="69"/>
        <v>8</v>
      </c>
      <c r="BD45" s="47">
        <f t="shared" si="70"/>
        <v>8</v>
      </c>
      <c r="BE45" s="6">
        <f xml:space="preserve"> IF( N37-D45&lt;0,-1,0)</f>
        <v>0</v>
      </c>
      <c r="BF45" s="6">
        <f xml:space="preserve"> IF(N37-D45&gt;17,C45+2,C45+1)</f>
        <v>5</v>
      </c>
      <c r="BG45" s="6">
        <f t="shared" si="71"/>
        <v>7</v>
      </c>
      <c r="BH45" s="6">
        <f t="shared" si="72"/>
        <v>7</v>
      </c>
      <c r="BI45" s="47">
        <f t="shared" si="73"/>
        <v>7</v>
      </c>
    </row>
    <row r="46" spans="2:61" x14ac:dyDescent="0.25">
      <c r="B46" s="29">
        <v>5</v>
      </c>
      <c r="C46" s="462">
        <f>'Day 3 INPUT'!C10</f>
        <v>3</v>
      </c>
      <c r="D46" s="464">
        <f>'Day 3 INPUT'!D10</f>
        <v>1</v>
      </c>
      <c r="E46" s="76"/>
      <c r="F46" s="140">
        <f>'Day 3 INPUT'!N10</f>
        <v>0</v>
      </c>
      <c r="G46" s="140">
        <f>'Day 3 INPUT'!O10</f>
        <v>0</v>
      </c>
      <c r="H46" s="140">
        <f>'Day 3 INPUT'!P10</f>
        <v>0</v>
      </c>
      <c r="I46" s="140">
        <f>'Day 3 INPUT'!Q10</f>
        <v>0</v>
      </c>
      <c r="J46" s="2"/>
      <c r="K46" s="31">
        <f t="shared" si="50"/>
        <v>0</v>
      </c>
      <c r="L46" s="31">
        <f t="shared" si="51"/>
        <v>0</v>
      </c>
      <c r="M46" s="31">
        <f t="shared" si="52"/>
        <v>0</v>
      </c>
      <c r="N46" s="31">
        <f t="shared" si="53"/>
        <v>0</v>
      </c>
      <c r="O46" s="9"/>
      <c r="P46" s="33">
        <f>IF(K37=D46,1,0)</f>
        <v>0</v>
      </c>
      <c r="Q46" s="33">
        <f>IF(K37&gt;D46,1,0)</f>
        <v>1</v>
      </c>
      <c r="R46" s="33">
        <f>IF(K37&gt;D46+17,1,0)</f>
        <v>1</v>
      </c>
      <c r="S46" s="33"/>
      <c r="T46" s="33">
        <f t="shared" si="54"/>
        <v>5</v>
      </c>
      <c r="U46" s="181">
        <f t="shared" si="55"/>
        <v>-2</v>
      </c>
      <c r="V46" s="33">
        <f>IF(L37=D46,1,0)</f>
        <v>0</v>
      </c>
      <c r="W46" s="33">
        <f>IF(L37&gt;D46,1,0)</f>
        <v>1</v>
      </c>
      <c r="X46" s="33">
        <f>IF(L37&gt;D46+17,1,0)</f>
        <v>0</v>
      </c>
      <c r="Y46" s="33">
        <f t="shared" si="56"/>
        <v>4</v>
      </c>
      <c r="Z46" s="181">
        <f t="shared" si="57"/>
        <v>-1</v>
      </c>
      <c r="AA46" s="33">
        <f>IF(M37=D46,1,0)</f>
        <v>0</v>
      </c>
      <c r="AB46" s="33">
        <f>IF(M37&gt;D46,1,0)</f>
        <v>1</v>
      </c>
      <c r="AC46" s="33">
        <f>IF(M37&gt;D46+17,1,0)</f>
        <v>1</v>
      </c>
      <c r="AD46" s="33">
        <f t="shared" si="58"/>
        <v>5</v>
      </c>
      <c r="AE46" s="181">
        <f t="shared" si="59"/>
        <v>-2</v>
      </c>
      <c r="AF46" s="33">
        <f>IF(N37=D46,1,0)</f>
        <v>0</v>
      </c>
      <c r="AG46" s="33">
        <f>IF(N37&gt;D46,1,0)</f>
        <v>1</v>
      </c>
      <c r="AH46" s="33">
        <f>IF(N37&gt;D46+17,1,0)</f>
        <v>0</v>
      </c>
      <c r="AI46" s="33"/>
      <c r="AJ46" s="33">
        <f t="shared" si="60"/>
        <v>4</v>
      </c>
      <c r="AK46" s="181">
        <f t="shared" si="61"/>
        <v>-1</v>
      </c>
      <c r="AL46" s="2"/>
      <c r="AM46" s="2"/>
      <c r="AN46" s="31">
        <f xml:space="preserve"> IF( K37-D46&lt;0,-1,0)</f>
        <v>0</v>
      </c>
      <c r="AO46" s="31">
        <f xml:space="preserve"> IF(K37-D46&gt;17,C46+2,C46+1)</f>
        <v>5</v>
      </c>
      <c r="AP46" s="31">
        <f t="shared" si="62"/>
        <v>7</v>
      </c>
      <c r="AQ46" s="31"/>
      <c r="AR46" s="31"/>
      <c r="AS46" s="31">
        <f t="shared" si="63"/>
        <v>7</v>
      </c>
      <c r="AT46" s="47">
        <f t="shared" si="64"/>
        <v>7</v>
      </c>
      <c r="AU46" s="31">
        <f xml:space="preserve"> IF( L37-D46&lt;0,-1,0)</f>
        <v>0</v>
      </c>
      <c r="AV46" s="31">
        <f xml:space="preserve"> IF(L37-D46&gt;17,C46+2,C46+1)</f>
        <v>4</v>
      </c>
      <c r="AW46" s="31">
        <f t="shared" si="65"/>
        <v>6</v>
      </c>
      <c r="AX46" s="31">
        <f t="shared" si="66"/>
        <v>6</v>
      </c>
      <c r="AY46" s="47">
        <f t="shared" si="67"/>
        <v>6</v>
      </c>
      <c r="AZ46" s="31">
        <f xml:space="preserve"> IF( M37-D46&lt;0,-1,0)</f>
        <v>0</v>
      </c>
      <c r="BA46" s="31">
        <f xml:space="preserve"> IF(M37-D46&gt;17,C46+2,C46+1)</f>
        <v>5</v>
      </c>
      <c r="BB46" s="31">
        <f t="shared" si="68"/>
        <v>7</v>
      </c>
      <c r="BC46" s="31">
        <f t="shared" si="69"/>
        <v>7</v>
      </c>
      <c r="BD46" s="47">
        <f t="shared" si="70"/>
        <v>7</v>
      </c>
      <c r="BE46" s="31">
        <f xml:space="preserve"> IF( N37-D46&lt;0,-1,0)</f>
        <v>0</v>
      </c>
      <c r="BF46" s="31">
        <f xml:space="preserve"> IF(N37-D46&gt;17,C46+2,C46+1)</f>
        <v>4</v>
      </c>
      <c r="BG46" s="6">
        <f t="shared" si="71"/>
        <v>6</v>
      </c>
      <c r="BH46" s="6">
        <f t="shared" si="72"/>
        <v>6</v>
      </c>
      <c r="BI46" s="47">
        <f t="shared" si="73"/>
        <v>6</v>
      </c>
    </row>
    <row r="47" spans="2:61" x14ac:dyDescent="0.25">
      <c r="B47" s="4">
        <v>6</v>
      </c>
      <c r="C47" s="461">
        <f>'Day 3 INPUT'!C11</f>
        <v>4</v>
      </c>
      <c r="D47" s="463">
        <f>'Day 3 INPUT'!D11</f>
        <v>9</v>
      </c>
      <c r="E47" s="76"/>
      <c r="F47" s="140">
        <f>'Day 3 INPUT'!N11</f>
        <v>0</v>
      </c>
      <c r="G47" s="140">
        <f>'Day 3 INPUT'!O11</f>
        <v>0</v>
      </c>
      <c r="H47" s="140">
        <f>'Day 3 INPUT'!P11</f>
        <v>0</v>
      </c>
      <c r="I47" s="140">
        <f>'Day 3 INPUT'!Q11</f>
        <v>0</v>
      </c>
      <c r="J47" s="2"/>
      <c r="K47" s="6">
        <f t="shared" si="50"/>
        <v>0</v>
      </c>
      <c r="L47" s="6">
        <f t="shared" si="51"/>
        <v>0</v>
      </c>
      <c r="M47" s="6">
        <f t="shared" si="52"/>
        <v>0</v>
      </c>
      <c r="N47" s="6">
        <f t="shared" si="53"/>
        <v>0</v>
      </c>
      <c r="O47" s="9"/>
      <c r="P47" s="3">
        <f>IF(K37=D47,1,0)</f>
        <v>0</v>
      </c>
      <c r="Q47" s="3">
        <f>IF(K37&gt;D47,1,0)</f>
        <v>1</v>
      </c>
      <c r="R47" s="3">
        <f>IF(K37&gt;D47+17,1,0)</f>
        <v>0</v>
      </c>
      <c r="S47" s="3"/>
      <c r="T47" s="3">
        <f t="shared" si="54"/>
        <v>5</v>
      </c>
      <c r="U47" s="15">
        <f t="shared" si="55"/>
        <v>-1</v>
      </c>
      <c r="V47" s="3">
        <f>IF(L37=D47,1,0)</f>
        <v>0</v>
      </c>
      <c r="W47" s="3">
        <f>IF(L37&gt;D47,1,0)</f>
        <v>1</v>
      </c>
      <c r="X47" s="3">
        <f>IF(L37&gt;D47+17,1,0)</f>
        <v>0</v>
      </c>
      <c r="Y47" s="3">
        <f t="shared" si="56"/>
        <v>5</v>
      </c>
      <c r="Z47" s="15">
        <f t="shared" si="57"/>
        <v>-1</v>
      </c>
      <c r="AA47" s="3">
        <f>IF(M37=D47,1,0)</f>
        <v>0</v>
      </c>
      <c r="AB47" s="3">
        <f>IF(M37&gt;D47,1,0)</f>
        <v>1</v>
      </c>
      <c r="AC47" s="3">
        <f>IF(M37&gt;D47+17,1,0)</f>
        <v>1</v>
      </c>
      <c r="AD47" s="3">
        <f t="shared" si="58"/>
        <v>6</v>
      </c>
      <c r="AE47" s="15">
        <f t="shared" si="59"/>
        <v>-2</v>
      </c>
      <c r="AF47" s="3">
        <f>IF(N37=D47,1,0)</f>
        <v>0</v>
      </c>
      <c r="AG47" s="3">
        <f>IF(N37&gt;D47,1,0)</f>
        <v>1</v>
      </c>
      <c r="AH47" s="3">
        <f>IF(N37&gt;D47+17,1,0)</f>
        <v>0</v>
      </c>
      <c r="AI47" s="3"/>
      <c r="AJ47" s="3">
        <f t="shared" si="60"/>
        <v>5</v>
      </c>
      <c r="AK47" s="15">
        <f t="shared" si="61"/>
        <v>-1</v>
      </c>
      <c r="AL47" s="2"/>
      <c r="AM47" s="2"/>
      <c r="AN47" s="6">
        <f xml:space="preserve"> IF( K37-D47&lt;0,-1,0)</f>
        <v>0</v>
      </c>
      <c r="AO47" s="6">
        <f xml:space="preserve"> IF(K37-D47&gt;17,C47+2,C47+1)</f>
        <v>5</v>
      </c>
      <c r="AP47" s="6">
        <f t="shared" si="62"/>
        <v>7</v>
      </c>
      <c r="AQ47" s="6"/>
      <c r="AR47" s="6"/>
      <c r="AS47" s="74">
        <f t="shared" si="63"/>
        <v>7</v>
      </c>
      <c r="AT47" s="47">
        <f t="shared" si="64"/>
        <v>7</v>
      </c>
      <c r="AU47" s="6">
        <f xml:space="preserve"> IF( L37-D47&lt;0,-1,0)</f>
        <v>0</v>
      </c>
      <c r="AV47" s="6">
        <f xml:space="preserve"> IF(L37-D47&gt;17,C47+2,C47+1)</f>
        <v>5</v>
      </c>
      <c r="AW47" s="6">
        <f t="shared" si="65"/>
        <v>7</v>
      </c>
      <c r="AX47" s="6">
        <f t="shared" si="66"/>
        <v>7</v>
      </c>
      <c r="AY47" s="47">
        <f t="shared" si="67"/>
        <v>7</v>
      </c>
      <c r="AZ47" s="6">
        <f xml:space="preserve"> IF( M37-D47&lt;0,-1,0)</f>
        <v>0</v>
      </c>
      <c r="BA47" s="6">
        <f xml:space="preserve"> IF(M37-D47&gt;17,C47+2,C47+1)</f>
        <v>6</v>
      </c>
      <c r="BB47" s="6">
        <f t="shared" si="68"/>
        <v>8</v>
      </c>
      <c r="BC47" s="6">
        <f t="shared" si="69"/>
        <v>8</v>
      </c>
      <c r="BD47" s="47">
        <f t="shared" si="70"/>
        <v>8</v>
      </c>
      <c r="BE47" s="6">
        <f xml:space="preserve"> IF( N37-D47&lt;0,-1,0)</f>
        <v>0</v>
      </c>
      <c r="BF47" s="6">
        <f xml:space="preserve"> IF(N37-D47&gt;17,C47+2,C47+1)</f>
        <v>5</v>
      </c>
      <c r="BG47" s="6">
        <f t="shared" si="71"/>
        <v>7</v>
      </c>
      <c r="BH47" s="6">
        <f t="shared" si="72"/>
        <v>7</v>
      </c>
      <c r="BI47" s="47">
        <f t="shared" si="73"/>
        <v>7</v>
      </c>
    </row>
    <row r="48" spans="2:61" x14ac:dyDescent="0.25">
      <c r="B48" s="29">
        <v>7</v>
      </c>
      <c r="C48" s="462">
        <f>'Day 3 INPUT'!C12</f>
        <v>5</v>
      </c>
      <c r="D48" s="464">
        <f>'Day 3 INPUT'!D12</f>
        <v>3</v>
      </c>
      <c r="E48" s="76"/>
      <c r="F48" s="114">
        <f>'Day 3 INPUT'!N12</f>
        <v>0</v>
      </c>
      <c r="G48" s="114">
        <f>'Day 3 INPUT'!O12</f>
        <v>0</v>
      </c>
      <c r="H48" s="114">
        <f>'Day 3 INPUT'!P12</f>
        <v>0</v>
      </c>
      <c r="I48" s="114">
        <f>'Day 3 INPUT'!Q12</f>
        <v>0</v>
      </c>
      <c r="J48" s="2"/>
      <c r="K48" s="31">
        <f t="shared" si="50"/>
        <v>0</v>
      </c>
      <c r="L48" s="31">
        <f t="shared" si="51"/>
        <v>0</v>
      </c>
      <c r="M48" s="31">
        <f t="shared" si="52"/>
        <v>0</v>
      </c>
      <c r="N48" s="31">
        <f t="shared" si="53"/>
        <v>0</v>
      </c>
      <c r="O48" s="9"/>
      <c r="P48" s="33">
        <f>IF(K37=D48,1,0)</f>
        <v>0</v>
      </c>
      <c r="Q48" s="33">
        <f>IF(K37&gt;D48,1,0)</f>
        <v>1</v>
      </c>
      <c r="R48" s="33">
        <f>IF(K37&gt;D48+17,1,0)</f>
        <v>1</v>
      </c>
      <c r="S48" s="33"/>
      <c r="T48" s="33">
        <f t="shared" si="54"/>
        <v>7</v>
      </c>
      <c r="U48" s="181">
        <f t="shared" si="55"/>
        <v>-2</v>
      </c>
      <c r="V48" s="33">
        <f>IF(L37=D48,1,0)</f>
        <v>0</v>
      </c>
      <c r="W48" s="33">
        <f>IF(L37&gt;D48,1,0)</f>
        <v>1</v>
      </c>
      <c r="X48" s="33">
        <f>IF(L37&gt;D48+17,1,0)</f>
        <v>0</v>
      </c>
      <c r="Y48" s="33">
        <f t="shared" si="56"/>
        <v>6</v>
      </c>
      <c r="Z48" s="181">
        <f t="shared" si="57"/>
        <v>-1</v>
      </c>
      <c r="AA48" s="33">
        <f>IF(M37=D48,1,0)</f>
        <v>0</v>
      </c>
      <c r="AB48" s="33">
        <f>IF(M37&gt;D48,1,0)</f>
        <v>1</v>
      </c>
      <c r="AC48" s="33">
        <f>IF(M37&gt;D48+17,1,0)</f>
        <v>1</v>
      </c>
      <c r="AD48" s="33">
        <f t="shared" si="58"/>
        <v>7</v>
      </c>
      <c r="AE48" s="181">
        <f t="shared" si="59"/>
        <v>-2</v>
      </c>
      <c r="AF48" s="33">
        <f>IF(N37=D48,1,0)</f>
        <v>0</v>
      </c>
      <c r="AG48" s="33">
        <f>IF(N37&gt;D48,1,0)</f>
        <v>1</v>
      </c>
      <c r="AH48" s="33">
        <f>IF(N37&gt;D48+17,1,0)</f>
        <v>0</v>
      </c>
      <c r="AI48" s="33"/>
      <c r="AJ48" s="33">
        <f t="shared" si="60"/>
        <v>6</v>
      </c>
      <c r="AK48" s="181">
        <f t="shared" si="61"/>
        <v>-1</v>
      </c>
      <c r="AL48" s="2"/>
      <c r="AM48" s="2"/>
      <c r="AN48" s="31">
        <f xml:space="preserve"> IF( K37-D48&lt;0,-1,0)</f>
        <v>0</v>
      </c>
      <c r="AO48" s="31">
        <f xml:space="preserve"> IF(K37-D48&gt;17,C48+2,C48+1)</f>
        <v>7</v>
      </c>
      <c r="AP48" s="31">
        <f t="shared" si="62"/>
        <v>9</v>
      </c>
      <c r="AQ48" s="31"/>
      <c r="AR48" s="31"/>
      <c r="AS48" s="31">
        <f t="shared" si="63"/>
        <v>9</v>
      </c>
      <c r="AT48" s="47">
        <f t="shared" si="64"/>
        <v>9</v>
      </c>
      <c r="AU48" s="31">
        <f xml:space="preserve"> IF( L37-D48&lt;0,-1,0)</f>
        <v>0</v>
      </c>
      <c r="AV48" s="31">
        <f xml:space="preserve"> IF(L37-D48&gt;17,C48+2,C48+1)</f>
        <v>6</v>
      </c>
      <c r="AW48" s="31">
        <f t="shared" si="65"/>
        <v>8</v>
      </c>
      <c r="AX48" s="31">
        <f t="shared" si="66"/>
        <v>8</v>
      </c>
      <c r="AY48" s="47">
        <f t="shared" si="67"/>
        <v>8</v>
      </c>
      <c r="AZ48" s="31">
        <f xml:space="preserve"> IF( M37-D48&lt;0,-1,0)</f>
        <v>0</v>
      </c>
      <c r="BA48" s="31">
        <f xml:space="preserve"> IF(M37-D48&gt;17,C48+2,C48+1)</f>
        <v>7</v>
      </c>
      <c r="BB48" s="31">
        <f t="shared" si="68"/>
        <v>9</v>
      </c>
      <c r="BC48" s="31">
        <f t="shared" si="69"/>
        <v>9</v>
      </c>
      <c r="BD48" s="47">
        <f t="shared" si="70"/>
        <v>9</v>
      </c>
      <c r="BE48" s="31">
        <f xml:space="preserve"> IF( N37-D48&lt;0,-1,0)</f>
        <v>0</v>
      </c>
      <c r="BF48" s="31">
        <f xml:space="preserve"> IF(N37-D48&gt;17,C48+2,C48+1)</f>
        <v>6</v>
      </c>
      <c r="BG48" s="31">
        <f t="shared" si="71"/>
        <v>8</v>
      </c>
      <c r="BH48" s="31">
        <f t="shared" si="72"/>
        <v>8</v>
      </c>
      <c r="BI48" s="47">
        <f t="shared" si="73"/>
        <v>8</v>
      </c>
    </row>
    <row r="49" spans="2:61" x14ac:dyDescent="0.25">
      <c r="B49" s="4">
        <v>8</v>
      </c>
      <c r="C49" s="461">
        <f>'Day 3 INPUT'!C13</f>
        <v>3</v>
      </c>
      <c r="D49" s="463">
        <f>'Day 3 INPUT'!D13</f>
        <v>17</v>
      </c>
      <c r="E49" s="76"/>
      <c r="F49" s="140">
        <f>'Day 3 INPUT'!N13</f>
        <v>0</v>
      </c>
      <c r="G49" s="140">
        <f>'Day 3 INPUT'!O13</f>
        <v>0</v>
      </c>
      <c r="H49" s="140">
        <f>'Day 3 INPUT'!P13</f>
        <v>0</v>
      </c>
      <c r="I49" s="140">
        <f>'Day 3 INPUT'!Q13</f>
        <v>0</v>
      </c>
      <c r="J49" s="2"/>
      <c r="K49" s="6">
        <f t="shared" si="50"/>
        <v>0</v>
      </c>
      <c r="L49" s="6">
        <f t="shared" si="51"/>
        <v>0</v>
      </c>
      <c r="M49" s="6">
        <f t="shared" si="52"/>
        <v>0</v>
      </c>
      <c r="N49" s="6">
        <f t="shared" si="53"/>
        <v>0</v>
      </c>
      <c r="O49" s="9"/>
      <c r="P49" s="3">
        <f>IF(K37=D49,1,0)</f>
        <v>0</v>
      </c>
      <c r="Q49" s="3">
        <f>IF(K37&gt;D49,1,0)</f>
        <v>1</v>
      </c>
      <c r="R49" s="3">
        <f>IF(K37&gt;D49+17,1,0)</f>
        <v>0</v>
      </c>
      <c r="S49" s="3"/>
      <c r="T49" s="3">
        <f t="shared" si="54"/>
        <v>4</v>
      </c>
      <c r="U49" s="15">
        <f t="shared" si="55"/>
        <v>-1</v>
      </c>
      <c r="V49" s="3">
        <f>IF(L37=D49,1,0)</f>
        <v>0</v>
      </c>
      <c r="W49" s="3">
        <f>IF(L37&gt;D49,1,0)</f>
        <v>0</v>
      </c>
      <c r="X49" s="3">
        <f>IF(L37&gt;D49+17,1,0)</f>
        <v>0</v>
      </c>
      <c r="Y49" s="3">
        <f t="shared" si="56"/>
        <v>3</v>
      </c>
      <c r="Z49" s="15">
        <f t="shared" si="57"/>
        <v>0</v>
      </c>
      <c r="AA49" s="3">
        <f>IF(M37=D49,1,0)</f>
        <v>0</v>
      </c>
      <c r="AB49" s="3">
        <f>IF(M37&gt;D49,1,0)</f>
        <v>1</v>
      </c>
      <c r="AC49" s="3">
        <f>IF(M37&gt;D49+17,1,0)</f>
        <v>0</v>
      </c>
      <c r="AD49" s="3">
        <f t="shared" si="58"/>
        <v>4</v>
      </c>
      <c r="AE49" s="15">
        <f t="shared" si="59"/>
        <v>-1</v>
      </c>
      <c r="AF49" s="3">
        <f>IF(N37=D49,1,0)</f>
        <v>0</v>
      </c>
      <c r="AG49" s="3">
        <f>IF(N37&gt;D49,1,0)</f>
        <v>0</v>
      </c>
      <c r="AH49" s="3">
        <f>IF(N37&gt;D49+17,1,0)</f>
        <v>0</v>
      </c>
      <c r="AI49" s="3"/>
      <c r="AJ49" s="3">
        <f t="shared" si="60"/>
        <v>3</v>
      </c>
      <c r="AK49" s="15">
        <f t="shared" si="61"/>
        <v>0</v>
      </c>
      <c r="AL49" s="2"/>
      <c r="AM49" s="2"/>
      <c r="AN49" s="6">
        <f xml:space="preserve"> IF( K37-D49&lt;0,-1,0)</f>
        <v>0</v>
      </c>
      <c r="AO49" s="6">
        <f xml:space="preserve"> IF(K37-D49&gt;17,C49+2,C49+1)</f>
        <v>4</v>
      </c>
      <c r="AP49" s="6">
        <f t="shared" si="62"/>
        <v>6</v>
      </c>
      <c r="AQ49" s="6"/>
      <c r="AR49" s="6"/>
      <c r="AS49" s="74">
        <f t="shared" si="63"/>
        <v>6</v>
      </c>
      <c r="AT49" s="47">
        <f t="shared" si="64"/>
        <v>6</v>
      </c>
      <c r="AU49" s="6">
        <f xml:space="preserve"> IF( L37-D49&lt;0,-1,0)</f>
        <v>-1</v>
      </c>
      <c r="AV49" s="6">
        <f xml:space="preserve"> IF(L37-D49&gt;17,C49+2,C49+1)</f>
        <v>4</v>
      </c>
      <c r="AW49" s="6">
        <f t="shared" si="65"/>
        <v>6</v>
      </c>
      <c r="AX49" s="6">
        <f t="shared" si="66"/>
        <v>5</v>
      </c>
      <c r="AY49" s="47">
        <f t="shared" si="67"/>
        <v>5</v>
      </c>
      <c r="AZ49" s="6">
        <f xml:space="preserve"> IF( M37-D49&lt;0,-1,0)</f>
        <v>0</v>
      </c>
      <c r="BA49" s="6">
        <f xml:space="preserve"> IF(M37-D49&gt;17,C49+2,C49+1)</f>
        <v>4</v>
      </c>
      <c r="BB49" s="6">
        <f t="shared" si="68"/>
        <v>6</v>
      </c>
      <c r="BC49" s="6">
        <f t="shared" si="69"/>
        <v>6</v>
      </c>
      <c r="BD49" s="47">
        <f t="shared" si="70"/>
        <v>6</v>
      </c>
      <c r="BE49" s="6">
        <f xml:space="preserve"> IF( N37-D49&lt;0,-1,0)</f>
        <v>-1</v>
      </c>
      <c r="BF49" s="6">
        <f xml:space="preserve"> IF(N37-D49&gt;17,C49+2,C49+1)</f>
        <v>4</v>
      </c>
      <c r="BG49" s="6">
        <f t="shared" si="71"/>
        <v>6</v>
      </c>
      <c r="BH49" s="6">
        <f t="shared" si="72"/>
        <v>5</v>
      </c>
      <c r="BI49" s="47">
        <f t="shared" si="73"/>
        <v>5</v>
      </c>
    </row>
    <row r="50" spans="2:61" x14ac:dyDescent="0.25">
      <c r="B50" s="29">
        <v>9</v>
      </c>
      <c r="C50" s="462">
        <f>'Day 3 INPUT'!C14</f>
        <v>5</v>
      </c>
      <c r="D50" s="464">
        <f>'Day 3 INPUT'!D14</f>
        <v>11</v>
      </c>
      <c r="E50" s="76"/>
      <c r="F50" s="114">
        <f>'Day 3 INPUT'!N14</f>
        <v>0</v>
      </c>
      <c r="G50" s="114">
        <f>'Day 3 INPUT'!O14</f>
        <v>0</v>
      </c>
      <c r="H50" s="114">
        <f>'Day 3 INPUT'!P14</f>
        <v>0</v>
      </c>
      <c r="I50" s="114">
        <f>'Day 3 INPUT'!Q14</f>
        <v>0</v>
      </c>
      <c r="J50" s="2"/>
      <c r="K50" s="31">
        <f t="shared" si="50"/>
        <v>0</v>
      </c>
      <c r="L50" s="31">
        <f t="shared" si="51"/>
        <v>0</v>
      </c>
      <c r="M50" s="31">
        <f t="shared" si="52"/>
        <v>0</v>
      </c>
      <c r="N50" s="31">
        <f t="shared" si="53"/>
        <v>0</v>
      </c>
      <c r="O50" s="9"/>
      <c r="P50" s="33">
        <f>IF(K37=D50,1,0)</f>
        <v>0</v>
      </c>
      <c r="Q50" s="33">
        <f>IF(K37&gt;D50,1,0)</f>
        <v>1</v>
      </c>
      <c r="R50" s="33">
        <f>IF(K37&gt;D50+17,1,0)</f>
        <v>0</v>
      </c>
      <c r="S50" s="33"/>
      <c r="T50" s="33">
        <f t="shared" si="54"/>
        <v>6</v>
      </c>
      <c r="U50" s="181">
        <f t="shared" si="55"/>
        <v>-1</v>
      </c>
      <c r="V50" s="33">
        <f>IF(L37=D50,1,0)</f>
        <v>0</v>
      </c>
      <c r="W50" s="33">
        <f>IF(L37&gt;D50,1,0)</f>
        <v>1</v>
      </c>
      <c r="X50" s="33">
        <f>IF(L37&gt;D50+17,1,0)</f>
        <v>0</v>
      </c>
      <c r="Y50" s="33">
        <f t="shared" si="56"/>
        <v>6</v>
      </c>
      <c r="Z50" s="181">
        <f t="shared" si="57"/>
        <v>-1</v>
      </c>
      <c r="AA50" s="33">
        <f>IF(M37=D50,1,0)</f>
        <v>0</v>
      </c>
      <c r="AB50" s="33">
        <f>IF(M37&gt;D50,1,0)</f>
        <v>1</v>
      </c>
      <c r="AC50" s="33">
        <f>IF(M37&gt;D50+17,1,0)</f>
        <v>1</v>
      </c>
      <c r="AD50" s="33">
        <f t="shared" si="58"/>
        <v>7</v>
      </c>
      <c r="AE50" s="181">
        <f t="shared" si="59"/>
        <v>-2</v>
      </c>
      <c r="AF50" s="33">
        <f>IF(N37=D50,1,0)</f>
        <v>0</v>
      </c>
      <c r="AG50" s="33">
        <f>IF(N37&gt;D50,1,0)</f>
        <v>1</v>
      </c>
      <c r="AH50" s="33">
        <f>IF(N37&gt;D50+17,1,0)</f>
        <v>0</v>
      </c>
      <c r="AI50" s="33"/>
      <c r="AJ50" s="33">
        <f t="shared" si="60"/>
        <v>6</v>
      </c>
      <c r="AK50" s="181">
        <f t="shared" si="61"/>
        <v>-1</v>
      </c>
      <c r="AL50" s="2"/>
      <c r="AM50" s="2"/>
      <c r="AN50" s="31">
        <f xml:space="preserve"> IF( K37-D50&lt;0,-1,0)</f>
        <v>0</v>
      </c>
      <c r="AO50" s="31">
        <f xml:space="preserve"> IF(K37-D50&gt;17,C50+2,C50+1)</f>
        <v>6</v>
      </c>
      <c r="AP50" s="31">
        <f t="shared" si="62"/>
        <v>8</v>
      </c>
      <c r="AQ50" s="31"/>
      <c r="AR50" s="31"/>
      <c r="AS50" s="31">
        <f t="shared" si="63"/>
        <v>8</v>
      </c>
      <c r="AT50" s="47">
        <f t="shared" si="64"/>
        <v>8</v>
      </c>
      <c r="AU50" s="31">
        <f xml:space="preserve"> IF( L37-D50&lt;0,-1,0)</f>
        <v>0</v>
      </c>
      <c r="AV50" s="31">
        <f xml:space="preserve"> IF(L37-D50&gt;17,C50+2,C50+1)</f>
        <v>6</v>
      </c>
      <c r="AW50" s="31">
        <f t="shared" si="65"/>
        <v>8</v>
      </c>
      <c r="AX50" s="31">
        <f t="shared" si="66"/>
        <v>8</v>
      </c>
      <c r="AY50" s="47">
        <f t="shared" si="67"/>
        <v>8</v>
      </c>
      <c r="AZ50" s="31">
        <f xml:space="preserve"> IF( M37-D50&lt;0,-1,0)</f>
        <v>0</v>
      </c>
      <c r="BA50" s="31">
        <f xml:space="preserve"> IF(M37-D50&gt;17,C50+2,C50+1)</f>
        <v>7</v>
      </c>
      <c r="BB50" s="31">
        <f t="shared" si="68"/>
        <v>9</v>
      </c>
      <c r="BC50" s="31">
        <f t="shared" si="69"/>
        <v>9</v>
      </c>
      <c r="BD50" s="47">
        <f t="shared" si="70"/>
        <v>9</v>
      </c>
      <c r="BE50" s="31">
        <f xml:space="preserve"> IF( N37-D50&lt;0,-1,0)</f>
        <v>0</v>
      </c>
      <c r="BF50" s="31">
        <f xml:space="preserve"> IF(N37-D50&gt;17,C50+2,C50+1)</f>
        <v>6</v>
      </c>
      <c r="BG50" s="31">
        <f t="shared" si="71"/>
        <v>8</v>
      </c>
      <c r="BH50" s="31">
        <f t="shared" si="72"/>
        <v>8</v>
      </c>
      <c r="BI50" s="47">
        <f t="shared" si="73"/>
        <v>8</v>
      </c>
    </row>
    <row r="51" spans="2:61" x14ac:dyDescent="0.25">
      <c r="B51" s="4" t="s">
        <v>1</v>
      </c>
      <c r="C51" s="4">
        <f>SUM(C42:C50)</f>
        <v>35</v>
      </c>
      <c r="D51" s="4"/>
      <c r="E51" s="2"/>
      <c r="F51" s="6">
        <f>SUM(F42:F50)</f>
        <v>0</v>
      </c>
      <c r="G51" s="6">
        <f>SUM(G42:G50)</f>
        <v>0</v>
      </c>
      <c r="H51" s="6">
        <f>SUM(H42:H50)</f>
        <v>0</v>
      </c>
      <c r="I51" s="6">
        <f>SUM(I42:I50)</f>
        <v>0</v>
      </c>
      <c r="J51" s="2"/>
      <c r="K51" s="6">
        <f>SUM(K42:K50)</f>
        <v>0</v>
      </c>
      <c r="L51" s="6">
        <f>SUM(L42:L50)</f>
        <v>0</v>
      </c>
      <c r="M51" s="6">
        <f>SUM(M42:M50)</f>
        <v>0</v>
      </c>
      <c r="N51" s="6">
        <f>SUM(N42:N50)</f>
        <v>0</v>
      </c>
      <c r="O51" s="9"/>
      <c r="P51" s="3" t="s">
        <v>8</v>
      </c>
      <c r="Q51" s="3" t="s">
        <v>27</v>
      </c>
      <c r="R51" s="3"/>
      <c r="S51" s="3"/>
      <c r="T51" s="3" t="s">
        <v>8</v>
      </c>
      <c r="U51" s="15">
        <f>SUM(U42:U50)</f>
        <v>-12</v>
      </c>
      <c r="V51" s="3" t="s">
        <v>8</v>
      </c>
      <c r="W51" s="3" t="s">
        <v>27</v>
      </c>
      <c r="X51" s="3"/>
      <c r="Y51" s="3" t="s">
        <v>8</v>
      </c>
      <c r="Z51" s="15">
        <f>SUM(Z42:Z50)</f>
        <v>-8</v>
      </c>
      <c r="AA51" s="3" t="s">
        <v>8</v>
      </c>
      <c r="AB51" s="3" t="s">
        <v>27</v>
      </c>
      <c r="AC51" s="3"/>
      <c r="AD51" s="3" t="s">
        <v>8</v>
      </c>
      <c r="AE51" s="15">
        <f>SUM(AE42:AE50)</f>
        <v>-16</v>
      </c>
      <c r="AF51" s="3" t="s">
        <v>8</v>
      </c>
      <c r="AG51" s="3" t="s">
        <v>27</v>
      </c>
      <c r="AH51" s="3"/>
      <c r="AI51" s="3"/>
      <c r="AJ51" s="3" t="s">
        <v>8</v>
      </c>
      <c r="AK51" s="15">
        <f>SUM(AK42:AK50)</f>
        <v>-6</v>
      </c>
      <c r="AL51" s="2"/>
      <c r="AM51" s="2"/>
      <c r="AN51" s="6" t="s">
        <v>8</v>
      </c>
      <c r="AO51" s="6" t="s">
        <v>8</v>
      </c>
      <c r="AP51" s="6"/>
      <c r="AQ51" s="6"/>
      <c r="AR51" s="6"/>
      <c r="AS51" s="6">
        <f>SUM(AS42:AS50)</f>
        <v>65</v>
      </c>
      <c r="AT51" s="48">
        <f>SUM(AT42:AT50)</f>
        <v>65</v>
      </c>
      <c r="AU51" s="6" t="s">
        <v>8</v>
      </c>
      <c r="AV51" s="6" t="s">
        <v>8</v>
      </c>
      <c r="AW51" s="6"/>
      <c r="AX51" s="6">
        <f>SUM(AX42:AX50)</f>
        <v>61</v>
      </c>
      <c r="AY51" s="48">
        <f>SUM(AY42:AY50)</f>
        <v>61</v>
      </c>
      <c r="AZ51" s="6" t="s">
        <v>8</v>
      </c>
      <c r="BA51" s="6" t="s">
        <v>8</v>
      </c>
      <c r="BB51" s="6"/>
      <c r="BC51" s="6">
        <f>SUM(BC42:BC50)</f>
        <v>69</v>
      </c>
      <c r="BD51" s="48">
        <f>SUM(BD42:BD50)</f>
        <v>69</v>
      </c>
      <c r="BE51" s="6" t="s">
        <v>8</v>
      </c>
      <c r="BF51" s="6" t="s">
        <v>8</v>
      </c>
      <c r="BG51" s="6"/>
      <c r="BH51" s="6">
        <f>SUM(BH42:BH50)</f>
        <v>59</v>
      </c>
      <c r="BI51" s="48">
        <f>SUM(BI42:BI50)</f>
        <v>59</v>
      </c>
    </row>
    <row r="52" spans="2:61" x14ac:dyDescent="0.25">
      <c r="B52" s="26" t="s">
        <v>8</v>
      </c>
      <c r="C52" s="26"/>
      <c r="D52" s="26"/>
      <c r="E52" s="26"/>
      <c r="F52" s="26"/>
      <c r="G52" s="26"/>
      <c r="H52" s="26"/>
      <c r="I52" s="26"/>
      <c r="J52" s="26"/>
    </row>
  </sheetData>
  <mergeCells count="8">
    <mergeCell ref="F39:I39"/>
    <mergeCell ref="AN39:AX39"/>
    <mergeCell ref="P41:T41"/>
    <mergeCell ref="F5:I5"/>
    <mergeCell ref="AN5:AX5"/>
    <mergeCell ref="AF7:AJ7"/>
    <mergeCell ref="F22:I22"/>
    <mergeCell ref="AN22:AX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G52"/>
  <sheetViews>
    <sheetView topLeftCell="A13" zoomScale="64" zoomScaleNormal="64" workbookViewId="0">
      <selection activeCell="AO37" sqref="AO37"/>
    </sheetView>
  </sheetViews>
  <sheetFormatPr defaultRowHeight="15" x14ac:dyDescent="0.25"/>
  <cols>
    <col min="1" max="1" width="1.7109375" customWidth="1"/>
    <col min="2" max="2" width="7.5703125" customWidth="1"/>
    <col min="3" max="3" width="5.7109375" customWidth="1"/>
    <col min="4" max="4" width="5.42578125" customWidth="1"/>
    <col min="5" max="5" width="1.7109375" customWidth="1"/>
    <col min="6" max="9" width="4.7109375" customWidth="1"/>
    <col min="10" max="10" width="1.7109375" customWidth="1"/>
    <col min="11" max="14" width="4.7109375" customWidth="1"/>
    <col min="15" max="15" width="1.7109375" customWidth="1"/>
    <col min="16" max="20" width="2.7109375" customWidth="1"/>
    <col min="21" max="21" width="6.5703125" customWidth="1"/>
    <col min="22" max="25" width="2.7109375" customWidth="1"/>
    <col min="26" max="26" width="6.5703125" customWidth="1"/>
    <col min="27" max="30" width="2.7109375" customWidth="1"/>
    <col min="31" max="31" width="6.5703125" customWidth="1"/>
    <col min="32" max="36" width="2.7109375" customWidth="1"/>
    <col min="37" max="37" width="6.5703125" customWidth="1"/>
    <col min="38" max="39" width="2.7109375" customWidth="1"/>
    <col min="40" max="43" width="5.7109375" customWidth="1"/>
    <col min="44" max="44" width="5.7109375" style="305" customWidth="1"/>
    <col min="45" max="53" width="5.7109375" customWidth="1"/>
    <col min="54" max="54" width="5.7109375" style="305" customWidth="1"/>
    <col min="55" max="58" width="5.7109375" customWidth="1"/>
    <col min="59" max="59" width="5.7109375" style="305" customWidth="1"/>
  </cols>
  <sheetData>
    <row r="1" spans="2:59" x14ac:dyDescent="0.25">
      <c r="B1" t="s">
        <v>8</v>
      </c>
      <c r="P1" s="7"/>
      <c r="Q1" s="7"/>
      <c r="R1" s="7"/>
      <c r="S1" s="7"/>
      <c r="AU1" s="43"/>
      <c r="AV1" s="7"/>
    </row>
    <row r="2" spans="2:59" x14ac:dyDescent="0.25">
      <c r="E2" s="43"/>
      <c r="F2" s="43"/>
      <c r="G2" s="43"/>
      <c r="H2" s="45"/>
      <c r="I2" s="43"/>
      <c r="J2" s="43"/>
      <c r="K2" s="88" t="str">
        <f>'DAY 1 INPUT'!F4</f>
        <v>Steve</v>
      </c>
      <c r="L2" s="88" t="str">
        <f>'DAY 1 INPUT'!G4</f>
        <v>Jeff</v>
      </c>
      <c r="M2" s="35" t="str">
        <f>'DAY 1 INPUT'!H4</f>
        <v>Mike</v>
      </c>
      <c r="N2" s="89" t="str">
        <f>'DAY 1 INPUT'!I4</f>
        <v>Rich M</v>
      </c>
      <c r="O2" s="7"/>
      <c r="P2" s="7"/>
      <c r="Q2" s="7"/>
      <c r="R2" s="7"/>
      <c r="S2" s="7"/>
      <c r="AO2" s="340"/>
      <c r="AV2" s="7"/>
    </row>
    <row r="3" spans="2:59" x14ac:dyDescent="0.25">
      <c r="E3" s="43"/>
      <c r="F3" s="43"/>
      <c r="G3" s="43"/>
      <c r="H3" s="45"/>
      <c r="I3" s="43"/>
      <c r="J3" s="43"/>
      <c r="K3" s="362">
        <f>Day3summary!M3</f>
        <v>14</v>
      </c>
      <c r="L3" s="362">
        <f>Day3summary!M3</f>
        <v>14</v>
      </c>
      <c r="M3" s="362">
        <f>Day3summary!E3</f>
        <v>12.75</v>
      </c>
      <c r="N3" s="362">
        <f>Day3summary!E3</f>
        <v>12.75</v>
      </c>
      <c r="O3" s="7"/>
      <c r="Q3" s="43" t="s">
        <v>14</v>
      </c>
      <c r="AN3" s="340" t="s">
        <v>8</v>
      </c>
      <c r="AO3" s="340"/>
      <c r="AV3" s="7"/>
    </row>
    <row r="4" spans="2:59" x14ac:dyDescent="0.25">
      <c r="B4" t="s">
        <v>8</v>
      </c>
      <c r="AN4" s="24" t="s">
        <v>10</v>
      </c>
      <c r="AO4" s="26"/>
      <c r="AQ4" s="340"/>
      <c r="AS4" s="340"/>
      <c r="AT4" s="340"/>
      <c r="AU4" s="340"/>
      <c r="AV4" s="340"/>
      <c r="AW4" s="340"/>
      <c r="AX4" s="340"/>
      <c r="AY4" s="340"/>
      <c r="AZ4" s="340"/>
      <c r="BA4" s="340"/>
      <c r="BC4" s="340"/>
      <c r="BD4" s="340"/>
      <c r="BE4" s="340"/>
      <c r="BF4" s="340"/>
    </row>
    <row r="5" spans="2:59" x14ac:dyDescent="0.25">
      <c r="B5" s="27" t="s">
        <v>4</v>
      </c>
      <c r="C5" s="28" t="s">
        <v>7</v>
      </c>
      <c r="D5" s="52"/>
      <c r="E5" s="63"/>
      <c r="F5" s="535" t="s">
        <v>6</v>
      </c>
      <c r="G5" s="536"/>
      <c r="H5" s="536"/>
      <c r="I5" s="536"/>
      <c r="J5" s="10"/>
      <c r="K5" s="17" t="s">
        <v>29</v>
      </c>
      <c r="L5" s="17"/>
      <c r="M5" s="17"/>
      <c r="N5" s="17"/>
      <c r="O5" s="18"/>
      <c r="P5" s="10"/>
      <c r="Q5" s="18"/>
      <c r="R5" s="18"/>
      <c r="S5" s="18"/>
      <c r="T5" s="10"/>
      <c r="U5" s="10"/>
      <c r="V5" s="10"/>
      <c r="W5" s="18" t="s">
        <v>25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2"/>
      <c r="AN5" s="514" t="s">
        <v>24</v>
      </c>
      <c r="AO5" s="514"/>
      <c r="AP5" s="514"/>
      <c r="AQ5" s="514"/>
      <c r="AR5" s="514"/>
      <c r="AS5" s="514"/>
      <c r="AT5" s="514"/>
      <c r="AU5" s="514"/>
      <c r="AV5" s="514"/>
    </row>
    <row r="6" spans="2:59" ht="18.75" x14ac:dyDescent="0.3">
      <c r="B6" s="53">
        <f>'Day 3 INPUT'!B4</f>
        <v>70</v>
      </c>
      <c r="C6" s="54">
        <f>'Day 3 INPUT'!C4</f>
        <v>66</v>
      </c>
      <c r="D6" s="55" t="s">
        <v>8</v>
      </c>
      <c r="E6" s="64"/>
      <c r="F6" s="65" t="s">
        <v>9</v>
      </c>
      <c r="G6" s="13"/>
      <c r="H6" s="13"/>
      <c r="I6" s="13"/>
      <c r="J6" s="62"/>
      <c r="K6" s="9" t="s">
        <v>30</v>
      </c>
      <c r="L6" s="20"/>
      <c r="M6" s="20"/>
      <c r="N6" s="20"/>
      <c r="O6" s="9"/>
      <c r="Q6" s="19"/>
      <c r="R6" s="19"/>
      <c r="S6" s="19"/>
      <c r="U6" s="19" t="s">
        <v>26</v>
      </c>
      <c r="V6" s="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57"/>
      <c r="AL6" t="s">
        <v>8</v>
      </c>
      <c r="AO6" t="s">
        <v>8</v>
      </c>
    </row>
    <row r="7" spans="2:59" x14ac:dyDescent="0.25">
      <c r="B7" s="8" t="s">
        <v>0</v>
      </c>
      <c r="C7" s="8" t="s">
        <v>4</v>
      </c>
      <c r="D7" s="61" t="s">
        <v>28</v>
      </c>
      <c r="E7" s="2"/>
      <c r="F7" s="88" t="str">
        <f>K2</f>
        <v>Steve</v>
      </c>
      <c r="G7" s="88" t="str">
        <f>L2</f>
        <v>Jeff</v>
      </c>
      <c r="H7" s="35" t="str">
        <f>M2</f>
        <v>Mike</v>
      </c>
      <c r="I7" s="35" t="str">
        <f>N2</f>
        <v>Rich M</v>
      </c>
      <c r="J7" s="2"/>
      <c r="K7" s="88" t="str">
        <f>K2</f>
        <v>Steve</v>
      </c>
      <c r="L7" s="88" t="str">
        <f>L2</f>
        <v>Jeff</v>
      </c>
      <c r="M7" s="35" t="str">
        <f>M2</f>
        <v>Mike</v>
      </c>
      <c r="N7" s="35" t="str">
        <f>N2</f>
        <v>Rich M</v>
      </c>
      <c r="O7" s="9"/>
      <c r="P7" s="58" t="str">
        <f>K2</f>
        <v>Steve</v>
      </c>
      <c r="Q7" s="59"/>
      <c r="R7" s="59"/>
      <c r="S7" s="59"/>
      <c r="T7" s="59" t="s">
        <v>8</v>
      </c>
      <c r="U7" s="60" t="s">
        <v>8</v>
      </c>
      <c r="V7" s="3" t="str">
        <f>L2</f>
        <v>Jeff</v>
      </c>
      <c r="W7" s="59"/>
      <c r="X7" s="59"/>
      <c r="Y7" s="59"/>
      <c r="Z7" s="60"/>
      <c r="AA7" s="58" t="str">
        <f>M2</f>
        <v>Mike</v>
      </c>
      <c r="AB7" s="59"/>
      <c r="AC7" s="59"/>
      <c r="AD7" s="59"/>
      <c r="AE7" s="60"/>
      <c r="AF7" s="533" t="str">
        <f>N2</f>
        <v>Rich M</v>
      </c>
      <c r="AG7" s="534"/>
      <c r="AH7" s="534"/>
      <c r="AI7" s="534"/>
      <c r="AJ7" s="534"/>
      <c r="AK7" s="60"/>
      <c r="AL7" t="s">
        <v>8</v>
      </c>
      <c r="AN7" s="90" t="str">
        <f>K2</f>
        <v>Steve</v>
      </c>
      <c r="AO7" s="91"/>
      <c r="AP7" s="91"/>
      <c r="AQ7" s="92"/>
      <c r="AS7" s="93" t="str">
        <f>L2</f>
        <v>Jeff</v>
      </c>
      <c r="AT7" s="91"/>
      <c r="AU7" s="91"/>
      <c r="AV7" s="92"/>
      <c r="AW7" s="2"/>
      <c r="AX7" s="40" t="str">
        <f>M2</f>
        <v>Mike</v>
      </c>
      <c r="AY7" s="38"/>
      <c r="AZ7" s="38"/>
      <c r="BA7" s="39"/>
      <c r="BB7" s="51"/>
      <c r="BC7" s="40" t="str">
        <f>N2</f>
        <v>Rich M</v>
      </c>
      <c r="BD7" s="38"/>
      <c r="BE7" s="38"/>
      <c r="BF7" s="39"/>
    </row>
    <row r="8" spans="2:59" x14ac:dyDescent="0.25">
      <c r="B8" s="29">
        <v>1</v>
      </c>
      <c r="C8" s="29">
        <f>'Day 3 INPUT'!C6</f>
        <v>4</v>
      </c>
      <c r="D8" s="29">
        <f>'Day 3 INPUT'!D6</f>
        <v>13</v>
      </c>
      <c r="E8" s="2"/>
      <c r="F8" s="114">
        <f>'Day 3 INPUT'!F6</f>
        <v>0</v>
      </c>
      <c r="G8" s="114">
        <f>'Day 3 INPUT'!G6</f>
        <v>0</v>
      </c>
      <c r="H8" s="114">
        <f>'Day 3 INPUT'!H6</f>
        <v>0</v>
      </c>
      <c r="I8" s="114">
        <f>'Day 3 INPUT'!I6</f>
        <v>0</v>
      </c>
      <c r="J8" s="2"/>
      <c r="K8" s="31">
        <f t="shared" ref="K8:K16" si="0">IF(F8-C8 &gt;2,C8+2,F8)</f>
        <v>0</v>
      </c>
      <c r="L8" s="31">
        <f t="shared" ref="L8:L16" si="1">IF(G8-C8 &gt;2,C8+2,G8)</f>
        <v>0</v>
      </c>
      <c r="M8" s="31">
        <f t="shared" ref="M8:M16" si="2">IF(H8-C8 &gt;2,C8+2,H8)</f>
        <v>0</v>
      </c>
      <c r="N8" s="31">
        <f t="shared" ref="N8:N16" si="3">IF(I8-C8 &gt;2,C8+2,I8)</f>
        <v>0</v>
      </c>
      <c r="O8" s="9"/>
      <c r="P8" s="33">
        <f>IF(K3=D8,1,0)</f>
        <v>0</v>
      </c>
      <c r="Q8" s="33">
        <f>IF(K3&gt;D8,1,0)</f>
        <v>1</v>
      </c>
      <c r="R8" s="33">
        <f>IF(K3&gt;D8+17,1,0)</f>
        <v>0</v>
      </c>
      <c r="S8" s="143">
        <f>IF(K3&gt;D8+35,1,0)</f>
        <v>0</v>
      </c>
      <c r="T8" s="33">
        <f t="shared" ref="T8:T16" si="4">SUM(P8:S8)+C8</f>
        <v>5</v>
      </c>
      <c r="U8" s="181">
        <f t="shared" ref="U8:U16" si="5">(F8-T8)+C8</f>
        <v>-1</v>
      </c>
      <c r="V8" s="33">
        <f>IF(L3=D8,1,0)</f>
        <v>0</v>
      </c>
      <c r="W8" s="33">
        <f>IF(L3&gt;D8,1,0)</f>
        <v>1</v>
      </c>
      <c r="X8" s="33">
        <f>IF(L3&gt;D8+17,1,0)</f>
        <v>0</v>
      </c>
      <c r="Y8" s="33">
        <f t="shared" ref="Y8:Y16" si="6">SUM(V8:X8)+C8</f>
        <v>5</v>
      </c>
      <c r="Z8" s="181">
        <f t="shared" ref="Z8:Z16" si="7">(G8-Y8)+C8</f>
        <v>-1</v>
      </c>
      <c r="AA8" s="33">
        <f>IF(M3=D8,1,0)</f>
        <v>0</v>
      </c>
      <c r="AB8" s="33">
        <f>IF(M3&gt;D8,1,0)</f>
        <v>0</v>
      </c>
      <c r="AC8" s="33">
        <f>IF(M3&gt;D8+17,1,0)</f>
        <v>0</v>
      </c>
      <c r="AD8" s="33">
        <f t="shared" ref="AD8:AD16" si="8">SUM(AA8:AC8)+C8</f>
        <v>4</v>
      </c>
      <c r="AE8" s="181">
        <f t="shared" ref="AE8:AE16" si="9">(H8-AD8)+C8</f>
        <v>0</v>
      </c>
      <c r="AF8" s="33">
        <f>IF(N3=D8,1,0)</f>
        <v>0</v>
      </c>
      <c r="AG8" s="33">
        <f>IF(N3&gt;D8,1,0)</f>
        <v>0</v>
      </c>
      <c r="AH8" s="33">
        <f>IF(N3&gt;D8+17,1,0)</f>
        <v>0</v>
      </c>
      <c r="AI8" s="143">
        <f>IF(N3&gt;D8+35,1,0)</f>
        <v>0</v>
      </c>
      <c r="AJ8" s="33">
        <f t="shared" ref="AJ8:AJ16" si="10">SUM(AF8:AI8)+C8</f>
        <v>4</v>
      </c>
      <c r="AK8" s="181">
        <f t="shared" ref="AK8:AK16" si="11">(I8-AJ8)+C8</f>
        <v>0</v>
      </c>
      <c r="AL8" s="2"/>
      <c r="AM8" s="2"/>
      <c r="AN8" s="31">
        <f xml:space="preserve"> IF( K3-D8&lt;0,-1,0)</f>
        <v>0</v>
      </c>
      <c r="AO8" s="31">
        <f xml:space="preserve"> IF(K3-D8&gt;17,C8+2,C8+1)</f>
        <v>5</v>
      </c>
      <c r="AP8" s="31">
        <f t="shared" ref="AP8:AP16" si="12">(AO8+2)-F8</f>
        <v>7</v>
      </c>
      <c r="AQ8" s="31">
        <f t="shared" ref="AQ8:AQ16" si="13" xml:space="preserve"> IF(AP8&lt;0, 0, AP8+AN8)</f>
        <v>7</v>
      </c>
      <c r="AR8" s="47">
        <f t="shared" ref="AR8" si="14">IF(AQ8&lt;0,0,AQ8)</f>
        <v>7</v>
      </c>
      <c r="AS8" s="31">
        <f xml:space="preserve"> IF( L3-D8&lt;0,-1,0)</f>
        <v>0</v>
      </c>
      <c r="AT8" s="31">
        <f xml:space="preserve"> IF(L3-D8&gt;17,C8+2,C8+1)</f>
        <v>5</v>
      </c>
      <c r="AU8" s="31">
        <f t="shared" ref="AU8:AU16" si="15">(AT8+2)-G8</f>
        <v>7</v>
      </c>
      <c r="AV8" s="31">
        <f t="shared" ref="AV8:AV16" si="16" xml:space="preserve"> IF(AU8&lt;0, 0, AU8+AS8)</f>
        <v>7</v>
      </c>
      <c r="AW8" s="47">
        <f t="shared" ref="AW8:AW16" si="17">IF(AV8&lt;0,0,AV8)</f>
        <v>7</v>
      </c>
      <c r="AX8" s="31">
        <f xml:space="preserve"> IF( M3-D8&lt;0,-1,0)</f>
        <v>-1</v>
      </c>
      <c r="AY8" s="31">
        <f xml:space="preserve"> IF(M3-D8&gt;17,C8+2,C8+1)</f>
        <v>5</v>
      </c>
      <c r="AZ8" s="31">
        <f t="shared" ref="AZ8:AZ16" si="18">(AY8+2)-H8</f>
        <v>7</v>
      </c>
      <c r="BA8" s="31">
        <f t="shared" ref="BA8:BA16" si="19">IF(AZ8&lt;0,0,AZ8+AX8)</f>
        <v>6</v>
      </c>
      <c r="BB8" s="47">
        <f t="shared" ref="BB8:BB16" si="20">IF(BA8&lt;0,0,BA8)</f>
        <v>6</v>
      </c>
      <c r="BC8" s="31">
        <f xml:space="preserve"> IF( N3-D8&lt;0,-1,0)</f>
        <v>-1</v>
      </c>
      <c r="BD8" s="31">
        <f xml:space="preserve"> IF(N3-D8&gt;17,C8+2,C8+1)</f>
        <v>5</v>
      </c>
      <c r="BE8" s="31">
        <f t="shared" ref="BE8:BE16" si="21">(BD8+2)-I8</f>
        <v>7</v>
      </c>
      <c r="BF8" s="31">
        <f t="shared" ref="BF8:BF16" si="22">IF(BE8&lt;0,0,BE8+BC8)</f>
        <v>6</v>
      </c>
      <c r="BG8" s="47">
        <f t="shared" ref="BG8:BG16" si="23">IF(BF8&lt;0,0,BF8)</f>
        <v>6</v>
      </c>
    </row>
    <row r="9" spans="2:59" x14ac:dyDescent="0.25">
      <c r="B9" s="138">
        <v>2</v>
      </c>
      <c r="C9" s="138">
        <f>'Day 3 INPUT'!C7</f>
        <v>4</v>
      </c>
      <c r="D9" s="138">
        <f>'Day 3 INPUT'!D7</f>
        <v>7</v>
      </c>
      <c r="E9" s="76"/>
      <c r="F9" s="140">
        <f>'Day 3 INPUT'!F7</f>
        <v>0</v>
      </c>
      <c r="G9" s="140">
        <f>'Day 3 INPUT'!G7</f>
        <v>0</v>
      </c>
      <c r="H9" s="140">
        <f>'Day 3 INPUT'!H7</f>
        <v>0</v>
      </c>
      <c r="I9" s="140">
        <f>'Day 3 INPUT'!I7</f>
        <v>0</v>
      </c>
      <c r="J9" s="76"/>
      <c r="K9" s="74">
        <f t="shared" si="0"/>
        <v>0</v>
      </c>
      <c r="L9" s="74">
        <f t="shared" si="1"/>
        <v>0</v>
      </c>
      <c r="M9" s="74">
        <f t="shared" si="2"/>
        <v>0</v>
      </c>
      <c r="N9" s="74">
        <f t="shared" si="3"/>
        <v>0</v>
      </c>
      <c r="O9" s="176"/>
      <c r="P9" s="177">
        <f>IF(K3=D9,1,0)</f>
        <v>0</v>
      </c>
      <c r="Q9" s="177">
        <f>IF(K3&gt;D9,1,0)</f>
        <v>1</v>
      </c>
      <c r="R9" s="177">
        <f>IF(K3&gt;D9+17,1,0)</f>
        <v>0</v>
      </c>
      <c r="S9" s="178">
        <f>IF(K3&gt;D9+35,1,0)</f>
        <v>0</v>
      </c>
      <c r="T9" s="177">
        <f t="shared" si="4"/>
        <v>5</v>
      </c>
      <c r="U9" s="179">
        <f t="shared" si="5"/>
        <v>-1</v>
      </c>
      <c r="V9" s="177">
        <f>IF(L3=D9,1,0)</f>
        <v>0</v>
      </c>
      <c r="W9" s="177">
        <f>IF(L3&gt;D9,1,0)</f>
        <v>1</v>
      </c>
      <c r="X9" s="177">
        <f>IF(L3&gt;D9+17,1,0)</f>
        <v>0</v>
      </c>
      <c r="Y9" s="177">
        <f t="shared" si="6"/>
        <v>5</v>
      </c>
      <c r="Z9" s="179">
        <f t="shared" si="7"/>
        <v>-1</v>
      </c>
      <c r="AA9" s="177">
        <f>IF(M3=D9,1,0)</f>
        <v>0</v>
      </c>
      <c r="AB9" s="177">
        <f>IF(M3&gt;D9,1,0)</f>
        <v>1</v>
      </c>
      <c r="AC9" s="177">
        <f>IF(M3&gt;D9+17,1,0)</f>
        <v>0</v>
      </c>
      <c r="AD9" s="177">
        <f t="shared" si="8"/>
        <v>5</v>
      </c>
      <c r="AE9" s="179">
        <f t="shared" si="9"/>
        <v>-1</v>
      </c>
      <c r="AF9" s="177">
        <f>IF(N3=D9,1,0)</f>
        <v>0</v>
      </c>
      <c r="AG9" s="177">
        <f>IF(N3&gt;D9,1,0)</f>
        <v>1</v>
      </c>
      <c r="AH9" s="177">
        <f>IF(N3&gt;D9+17,1,0)</f>
        <v>0</v>
      </c>
      <c r="AI9" s="178">
        <f>IF(N3&gt;D9+35,1,0)</f>
        <v>0</v>
      </c>
      <c r="AJ9" s="177">
        <f t="shared" si="10"/>
        <v>5</v>
      </c>
      <c r="AK9" s="179">
        <f t="shared" si="11"/>
        <v>-1</v>
      </c>
      <c r="AL9" s="77" t="s">
        <v>8</v>
      </c>
      <c r="AM9" s="77"/>
      <c r="AN9" s="74">
        <f xml:space="preserve"> IF( K3-D9&lt;0,-1,0)</f>
        <v>0</v>
      </c>
      <c r="AO9" s="74">
        <f xml:space="preserve"> IF(K3-D9&gt;17,C9+2,C9+1)</f>
        <v>5</v>
      </c>
      <c r="AP9" s="74">
        <f t="shared" si="12"/>
        <v>7</v>
      </c>
      <c r="AQ9" s="74">
        <f t="shared" si="13"/>
        <v>7</v>
      </c>
      <c r="AR9" s="180">
        <f t="shared" ref="AR9:AR16" si="24">IF(AQ9&lt;0,0,AQ9)</f>
        <v>7</v>
      </c>
      <c r="AS9" s="74">
        <f xml:space="preserve"> IF( L3-D9&lt;0,-1,0)</f>
        <v>0</v>
      </c>
      <c r="AT9" s="74">
        <f xml:space="preserve"> IF(L3-D9&gt;17,C9+2,C9+1)</f>
        <v>5</v>
      </c>
      <c r="AU9" s="74">
        <f t="shared" si="15"/>
        <v>7</v>
      </c>
      <c r="AV9" s="74">
        <f t="shared" si="16"/>
        <v>7</v>
      </c>
      <c r="AW9" s="180">
        <f t="shared" si="17"/>
        <v>7</v>
      </c>
      <c r="AX9" s="74">
        <f xml:space="preserve"> IF( M3-D9&lt;0,-1,0)</f>
        <v>0</v>
      </c>
      <c r="AY9" s="74">
        <f xml:space="preserve"> IF(M3-D9&gt;17,C9+2,C9+1)</f>
        <v>5</v>
      </c>
      <c r="AZ9" s="74">
        <f t="shared" si="18"/>
        <v>7</v>
      </c>
      <c r="BA9" s="74">
        <f t="shared" si="19"/>
        <v>7</v>
      </c>
      <c r="BB9" s="180">
        <f t="shared" si="20"/>
        <v>7</v>
      </c>
      <c r="BC9" s="74">
        <f xml:space="preserve"> IF( N3-D9&lt;0,-1,0)</f>
        <v>0</v>
      </c>
      <c r="BD9" s="74">
        <f xml:space="preserve"> IF(N3-D9&gt;17,C9+2,C9+1)</f>
        <v>5</v>
      </c>
      <c r="BE9" s="74">
        <f t="shared" si="21"/>
        <v>7</v>
      </c>
      <c r="BF9" s="74">
        <f t="shared" si="22"/>
        <v>7</v>
      </c>
      <c r="BG9" s="47">
        <f t="shared" si="23"/>
        <v>7</v>
      </c>
    </row>
    <row r="10" spans="2:59" x14ac:dyDescent="0.25">
      <c r="B10" s="29">
        <v>3</v>
      </c>
      <c r="C10" s="29">
        <f>'Day 3 INPUT'!C8</f>
        <v>3</v>
      </c>
      <c r="D10" s="29">
        <f>'Day 3 INPUT'!D8</f>
        <v>15</v>
      </c>
      <c r="E10" s="2"/>
      <c r="F10" s="114">
        <f>'Day 3 INPUT'!F8</f>
        <v>0</v>
      </c>
      <c r="G10" s="114">
        <f>'Day 3 INPUT'!G8</f>
        <v>0</v>
      </c>
      <c r="H10" s="114">
        <f>'Day 3 INPUT'!H8</f>
        <v>0</v>
      </c>
      <c r="I10" s="114">
        <f>'Day 3 INPUT'!I8</f>
        <v>0</v>
      </c>
      <c r="J10" s="2"/>
      <c r="K10" s="31">
        <f t="shared" si="0"/>
        <v>0</v>
      </c>
      <c r="L10" s="31">
        <f t="shared" si="1"/>
        <v>0</v>
      </c>
      <c r="M10" s="31">
        <f t="shared" si="2"/>
        <v>0</v>
      </c>
      <c r="N10" s="31">
        <f t="shared" si="3"/>
        <v>0</v>
      </c>
      <c r="O10" s="9"/>
      <c r="P10" s="33">
        <f>IF(K3=D10,1,0)</f>
        <v>0</v>
      </c>
      <c r="Q10" s="33">
        <f>IF(K3&gt;D10,1,0)</f>
        <v>0</v>
      </c>
      <c r="R10" s="33">
        <f>IF(K3&gt;D10+17,1,0)</f>
        <v>0</v>
      </c>
      <c r="S10" s="143">
        <f>IF(K3&gt;D10+35,1,0)</f>
        <v>0</v>
      </c>
      <c r="T10" s="33">
        <f t="shared" si="4"/>
        <v>3</v>
      </c>
      <c r="U10" s="181">
        <f t="shared" si="5"/>
        <v>0</v>
      </c>
      <c r="V10" s="33">
        <f>IF(L3=D10,1,0)</f>
        <v>0</v>
      </c>
      <c r="W10" s="33">
        <f>IF(L3&gt;D10,1,0)</f>
        <v>0</v>
      </c>
      <c r="X10" s="33">
        <f>IF(L3&gt;D10+17,1,0)</f>
        <v>0</v>
      </c>
      <c r="Y10" s="33">
        <f t="shared" si="6"/>
        <v>3</v>
      </c>
      <c r="Z10" s="181">
        <f t="shared" si="7"/>
        <v>0</v>
      </c>
      <c r="AA10" s="33">
        <f>IF(M3=D10,1,0)</f>
        <v>0</v>
      </c>
      <c r="AB10" s="33">
        <f>IF(M3&gt;D10,1,0)</f>
        <v>0</v>
      </c>
      <c r="AC10" s="33">
        <f>IF(M3&gt;D10+17,1,0)</f>
        <v>0</v>
      </c>
      <c r="AD10" s="33">
        <f t="shared" si="8"/>
        <v>3</v>
      </c>
      <c r="AE10" s="181">
        <f t="shared" si="9"/>
        <v>0</v>
      </c>
      <c r="AF10" s="33">
        <f>IF(N3=D10,1,0)</f>
        <v>0</v>
      </c>
      <c r="AG10" s="33">
        <f>IF(N3&gt;D10,1,0)</f>
        <v>0</v>
      </c>
      <c r="AH10" s="33">
        <f>IF(N3&gt;D10+17,1,0)</f>
        <v>0</v>
      </c>
      <c r="AI10" s="143">
        <f>IF(N3&gt;D10+35,1,0)</f>
        <v>0</v>
      </c>
      <c r="AJ10" s="33">
        <f t="shared" si="10"/>
        <v>3</v>
      </c>
      <c r="AK10" s="181">
        <f t="shared" si="11"/>
        <v>0</v>
      </c>
      <c r="AL10" s="2"/>
      <c r="AM10" s="2" t="s">
        <v>8</v>
      </c>
      <c r="AN10" s="31">
        <f xml:space="preserve"> IF( K3-D10&lt;0,-1,0)</f>
        <v>-1</v>
      </c>
      <c r="AO10" s="31">
        <f xml:space="preserve"> IF(K3-D10&gt;17,C10+2,C10+1)</f>
        <v>4</v>
      </c>
      <c r="AP10" s="31">
        <f t="shared" si="12"/>
        <v>6</v>
      </c>
      <c r="AQ10" s="31">
        <f t="shared" si="13"/>
        <v>5</v>
      </c>
      <c r="AR10" s="47">
        <f t="shared" si="24"/>
        <v>5</v>
      </c>
      <c r="AS10" s="31">
        <f xml:space="preserve"> IF( L3-D10&lt;0,-1,0)</f>
        <v>-1</v>
      </c>
      <c r="AT10" s="31">
        <f xml:space="preserve"> IF(L3-D10&gt;17,C10+2,C10+1)</f>
        <v>4</v>
      </c>
      <c r="AU10" s="31">
        <f t="shared" si="15"/>
        <v>6</v>
      </c>
      <c r="AV10" s="31">
        <f t="shared" si="16"/>
        <v>5</v>
      </c>
      <c r="AW10" s="47">
        <f t="shared" si="17"/>
        <v>5</v>
      </c>
      <c r="AX10" s="31">
        <f xml:space="preserve"> IF( M3-D10&lt;0,-1,0)</f>
        <v>-1</v>
      </c>
      <c r="AY10" s="31">
        <f xml:space="preserve"> IF(M3-D10&gt;17,C10+2,C10+1)</f>
        <v>4</v>
      </c>
      <c r="AZ10" s="31">
        <f t="shared" si="18"/>
        <v>6</v>
      </c>
      <c r="BA10" s="31">
        <f t="shared" si="19"/>
        <v>5</v>
      </c>
      <c r="BB10" s="47">
        <f t="shared" si="20"/>
        <v>5</v>
      </c>
      <c r="BC10" s="31">
        <f xml:space="preserve"> IF( N3-D10&lt;0,-1,0)</f>
        <v>-1</v>
      </c>
      <c r="BD10" s="31">
        <f xml:space="preserve"> IF(N3-D10&gt;17,C10+2,C10+1)</f>
        <v>4</v>
      </c>
      <c r="BE10" s="31">
        <f t="shared" si="21"/>
        <v>6</v>
      </c>
      <c r="BF10" s="31">
        <f t="shared" si="22"/>
        <v>5</v>
      </c>
      <c r="BG10" s="47">
        <f t="shared" si="23"/>
        <v>5</v>
      </c>
    </row>
    <row r="11" spans="2:59" x14ac:dyDescent="0.25">
      <c r="B11" s="4">
        <v>4</v>
      </c>
      <c r="C11" s="138">
        <f>'Day 3 INPUT'!C9</f>
        <v>4</v>
      </c>
      <c r="D11" s="138">
        <f>'Day 3 INPUT'!D9</f>
        <v>5</v>
      </c>
      <c r="E11" s="76"/>
      <c r="F11" s="140">
        <f>'Day 3 INPUT'!F9</f>
        <v>0</v>
      </c>
      <c r="G11" s="140">
        <f>'Day 3 INPUT'!G9</f>
        <v>0</v>
      </c>
      <c r="H11" s="140">
        <f>'Day 3 INPUT'!H9</f>
        <v>0</v>
      </c>
      <c r="I11" s="140">
        <f>'Day 3 INPUT'!I9</f>
        <v>0</v>
      </c>
      <c r="J11" s="76"/>
      <c r="K11" s="74">
        <f t="shared" si="0"/>
        <v>0</v>
      </c>
      <c r="L11" s="74">
        <f t="shared" si="1"/>
        <v>0</v>
      </c>
      <c r="M11" s="74">
        <f t="shared" si="2"/>
        <v>0</v>
      </c>
      <c r="N11" s="74">
        <f t="shared" si="3"/>
        <v>0</v>
      </c>
      <c r="O11" s="176"/>
      <c r="P11" s="177">
        <f>IF(K3=D11,1,0)</f>
        <v>0</v>
      </c>
      <c r="Q11" s="177">
        <f>IF(K3&gt;D11,1,0)</f>
        <v>1</v>
      </c>
      <c r="R11" s="177">
        <f>IF(K3&gt;D11+17,1,0)</f>
        <v>0</v>
      </c>
      <c r="S11" s="178">
        <f>IF(K3&gt;D11+35,1,0)</f>
        <v>0</v>
      </c>
      <c r="T11" s="177">
        <f t="shared" si="4"/>
        <v>5</v>
      </c>
      <c r="U11" s="179">
        <f t="shared" si="5"/>
        <v>-1</v>
      </c>
      <c r="V11" s="177">
        <f>IF(L3=D11,1,0)</f>
        <v>0</v>
      </c>
      <c r="W11" s="177">
        <f>IF(L3&gt;D11,1,0)</f>
        <v>1</v>
      </c>
      <c r="X11" s="177">
        <f>IF(L3&gt;D11+17,1,0)</f>
        <v>0</v>
      </c>
      <c r="Y11" s="177">
        <f t="shared" si="6"/>
        <v>5</v>
      </c>
      <c r="Z11" s="179">
        <f t="shared" si="7"/>
        <v>-1</v>
      </c>
      <c r="AA11" s="177">
        <f>IF(M3=D11,1,0)</f>
        <v>0</v>
      </c>
      <c r="AB11" s="177">
        <f>IF(M3&gt;D11,1,0)</f>
        <v>1</v>
      </c>
      <c r="AC11" s="177">
        <f>IF(M3&gt;D11+17,1,0)</f>
        <v>0</v>
      </c>
      <c r="AD11" s="177">
        <f t="shared" si="8"/>
        <v>5</v>
      </c>
      <c r="AE11" s="179">
        <f t="shared" si="9"/>
        <v>-1</v>
      </c>
      <c r="AF11" s="177">
        <f>IF(N3=D11,1,0)</f>
        <v>0</v>
      </c>
      <c r="AG11" s="177">
        <f>IF(N3&gt;D11,1,0)</f>
        <v>1</v>
      </c>
      <c r="AH11" s="177">
        <f>IF(N3&gt;D11+17,1,0)</f>
        <v>0</v>
      </c>
      <c r="AI11" s="178">
        <f>IF(N3&gt;D11+35,1,0)</f>
        <v>0</v>
      </c>
      <c r="AJ11" s="177">
        <f t="shared" si="10"/>
        <v>5</v>
      </c>
      <c r="AK11" s="179">
        <f t="shared" si="11"/>
        <v>-1</v>
      </c>
      <c r="AL11" s="76"/>
      <c r="AM11" s="76"/>
      <c r="AN11" s="74">
        <f xml:space="preserve"> IF( K3-D11&lt;0,-1,0)</f>
        <v>0</v>
      </c>
      <c r="AO11" s="74">
        <f xml:space="preserve"> IF(K3-D11&gt;17,C11+2,C11+1)</f>
        <v>5</v>
      </c>
      <c r="AP11" s="74">
        <f t="shared" si="12"/>
        <v>7</v>
      </c>
      <c r="AQ11" s="74">
        <f t="shared" si="13"/>
        <v>7</v>
      </c>
      <c r="AR11" s="180">
        <f t="shared" si="24"/>
        <v>7</v>
      </c>
      <c r="AS11" s="74">
        <f xml:space="preserve"> IF( L3-D11&lt;0,-1,0)</f>
        <v>0</v>
      </c>
      <c r="AT11" s="74">
        <f xml:space="preserve"> IF(L3-D11&gt;17,C11+2,C11+1)</f>
        <v>5</v>
      </c>
      <c r="AU11" s="74">
        <f t="shared" si="15"/>
        <v>7</v>
      </c>
      <c r="AV11" s="74">
        <f t="shared" si="16"/>
        <v>7</v>
      </c>
      <c r="AW11" s="180">
        <f t="shared" si="17"/>
        <v>7</v>
      </c>
      <c r="AX11" s="74">
        <f xml:space="preserve"> IF( M3-D11&lt;0,-1,0)</f>
        <v>0</v>
      </c>
      <c r="AY11" s="74">
        <f xml:space="preserve"> IF(M3-D11&gt;17,C11+2,C11+1)</f>
        <v>5</v>
      </c>
      <c r="AZ11" s="74">
        <f t="shared" si="18"/>
        <v>7</v>
      </c>
      <c r="BA11" s="74">
        <f t="shared" si="19"/>
        <v>7</v>
      </c>
      <c r="BB11" s="180">
        <f t="shared" si="20"/>
        <v>7</v>
      </c>
      <c r="BC11" s="74">
        <f xml:space="preserve"> IF( N3-D11&lt;0,-1,0)</f>
        <v>0</v>
      </c>
      <c r="BD11" s="74">
        <f xml:space="preserve"> IF(N3-D11&gt;17,C11+2,C11+1)</f>
        <v>5</v>
      </c>
      <c r="BE11" s="74">
        <f t="shared" si="21"/>
        <v>7</v>
      </c>
      <c r="BF11" s="74">
        <f t="shared" si="22"/>
        <v>7</v>
      </c>
      <c r="BG11" s="47">
        <f t="shared" si="23"/>
        <v>7</v>
      </c>
    </row>
    <row r="12" spans="2:59" x14ac:dyDescent="0.25">
      <c r="B12" s="29">
        <v>5</v>
      </c>
      <c r="C12" s="29">
        <f>'Day 3 INPUT'!C10</f>
        <v>3</v>
      </c>
      <c r="D12" s="29">
        <f>'Day 3 INPUT'!D10</f>
        <v>1</v>
      </c>
      <c r="E12" s="2"/>
      <c r="F12" s="114">
        <f>'Day 3 INPUT'!F10</f>
        <v>0</v>
      </c>
      <c r="G12" s="114">
        <f>'Day 3 INPUT'!G10</f>
        <v>0</v>
      </c>
      <c r="H12" s="114">
        <f>'Day 3 INPUT'!H10</f>
        <v>0</v>
      </c>
      <c r="I12" s="114">
        <f>'Day 3 INPUT'!I10</f>
        <v>0</v>
      </c>
      <c r="J12" s="2"/>
      <c r="K12" s="31">
        <f t="shared" si="0"/>
        <v>0</v>
      </c>
      <c r="L12" s="31">
        <f t="shared" si="1"/>
        <v>0</v>
      </c>
      <c r="M12" s="31">
        <f t="shared" si="2"/>
        <v>0</v>
      </c>
      <c r="N12" s="31">
        <f t="shared" si="3"/>
        <v>0</v>
      </c>
      <c r="O12" s="9"/>
      <c r="P12" s="33">
        <f>IF(K3=D12,1,0)</f>
        <v>0</v>
      </c>
      <c r="Q12" s="33">
        <f>IF(K3&gt;D12,1,0)</f>
        <v>1</v>
      </c>
      <c r="R12" s="33">
        <f>IF(K3&gt;D12+17,1,0)</f>
        <v>0</v>
      </c>
      <c r="S12" s="143">
        <f>IF(K3&gt;D12+35,1,0)</f>
        <v>0</v>
      </c>
      <c r="T12" s="33">
        <f t="shared" si="4"/>
        <v>4</v>
      </c>
      <c r="U12" s="181">
        <f t="shared" si="5"/>
        <v>-1</v>
      </c>
      <c r="V12" s="33">
        <f>IF(L3=D12,1,0)</f>
        <v>0</v>
      </c>
      <c r="W12" s="33">
        <f>IF(L3&gt;D12,1,0)</f>
        <v>1</v>
      </c>
      <c r="X12" s="33">
        <f>IF(L3&gt;D12+17,1,0)</f>
        <v>0</v>
      </c>
      <c r="Y12" s="33">
        <f t="shared" si="6"/>
        <v>4</v>
      </c>
      <c r="Z12" s="181">
        <f t="shared" si="7"/>
        <v>-1</v>
      </c>
      <c r="AA12" s="33">
        <f>IF(M3=D12,1,0)</f>
        <v>0</v>
      </c>
      <c r="AB12" s="33">
        <f>IF(M3&gt;D12,1,0)</f>
        <v>1</v>
      </c>
      <c r="AC12" s="33">
        <f>IF(M3&gt;D12+17,1,0)</f>
        <v>0</v>
      </c>
      <c r="AD12" s="33">
        <f t="shared" si="8"/>
        <v>4</v>
      </c>
      <c r="AE12" s="181">
        <f t="shared" si="9"/>
        <v>-1</v>
      </c>
      <c r="AF12" s="33">
        <f>IF(N3=D12,1,0)</f>
        <v>0</v>
      </c>
      <c r="AG12" s="33">
        <f>IF(N3&gt;D12,1,0)</f>
        <v>1</v>
      </c>
      <c r="AH12" s="33">
        <f>IF(N3&gt;D12+17,1,0)</f>
        <v>0</v>
      </c>
      <c r="AI12" s="143">
        <f>IF(N3&gt;D12+35,1,0)</f>
        <v>0</v>
      </c>
      <c r="AJ12" s="33">
        <f t="shared" si="10"/>
        <v>4</v>
      </c>
      <c r="AK12" s="181">
        <f t="shared" si="11"/>
        <v>-1</v>
      </c>
      <c r="AL12" s="2"/>
      <c r="AM12" s="2"/>
      <c r="AN12" s="31">
        <f xml:space="preserve"> IF( K3-D12&lt;0,-1,0)</f>
        <v>0</v>
      </c>
      <c r="AO12" s="31">
        <f xml:space="preserve"> IF(K3-D12&gt;17,C12+2,C12+1)</f>
        <v>4</v>
      </c>
      <c r="AP12" s="31">
        <f t="shared" si="12"/>
        <v>6</v>
      </c>
      <c r="AQ12" s="31">
        <f t="shared" si="13"/>
        <v>6</v>
      </c>
      <c r="AR12" s="47">
        <f t="shared" si="24"/>
        <v>6</v>
      </c>
      <c r="AS12" s="31">
        <f xml:space="preserve"> IF( L3-D12&lt;0,-1,0)</f>
        <v>0</v>
      </c>
      <c r="AT12" s="31">
        <f xml:space="preserve"> IF(L3-D12&gt;17,C12+2,C12+1)</f>
        <v>4</v>
      </c>
      <c r="AU12" s="31">
        <f t="shared" si="15"/>
        <v>6</v>
      </c>
      <c r="AV12" s="31">
        <f t="shared" si="16"/>
        <v>6</v>
      </c>
      <c r="AW12" s="47">
        <f t="shared" si="17"/>
        <v>6</v>
      </c>
      <c r="AX12" s="31">
        <f xml:space="preserve"> IF( M3-D12&lt;0,-1,0)</f>
        <v>0</v>
      </c>
      <c r="AY12" s="31">
        <f xml:space="preserve"> IF(M3-D12&gt;17,C12+2,C12+1)</f>
        <v>4</v>
      </c>
      <c r="AZ12" s="31">
        <f t="shared" si="18"/>
        <v>6</v>
      </c>
      <c r="BA12" s="31">
        <f t="shared" si="19"/>
        <v>6</v>
      </c>
      <c r="BB12" s="47">
        <f t="shared" si="20"/>
        <v>6</v>
      </c>
      <c r="BC12" s="31">
        <f xml:space="preserve"> IF( N3-D12&lt;0,-1,0)</f>
        <v>0</v>
      </c>
      <c r="BD12" s="31">
        <f xml:space="preserve"> IF(N3-D12&gt;17,C12+2,C12+1)</f>
        <v>4</v>
      </c>
      <c r="BE12" s="31">
        <f t="shared" si="21"/>
        <v>6</v>
      </c>
      <c r="BF12" s="31">
        <f t="shared" si="22"/>
        <v>6</v>
      </c>
      <c r="BG12" s="47">
        <f t="shared" si="23"/>
        <v>6</v>
      </c>
    </row>
    <row r="13" spans="2:59" x14ac:dyDescent="0.25">
      <c r="B13" s="4">
        <v>6</v>
      </c>
      <c r="C13" s="138">
        <f>'Day 3 INPUT'!C11</f>
        <v>4</v>
      </c>
      <c r="D13" s="138">
        <f>'Day 3 INPUT'!D11</f>
        <v>9</v>
      </c>
      <c r="E13" s="76"/>
      <c r="F13" s="140">
        <f>'Day 3 INPUT'!F11</f>
        <v>0</v>
      </c>
      <c r="G13" s="140">
        <f>'Day 3 INPUT'!G11</f>
        <v>0</v>
      </c>
      <c r="H13" s="140">
        <f>'Day 3 INPUT'!H11</f>
        <v>0</v>
      </c>
      <c r="I13" s="140">
        <f>'Day 3 INPUT'!I11</f>
        <v>0</v>
      </c>
      <c r="J13" s="76"/>
      <c r="K13" s="74">
        <f t="shared" si="0"/>
        <v>0</v>
      </c>
      <c r="L13" s="74">
        <f t="shared" si="1"/>
        <v>0</v>
      </c>
      <c r="M13" s="74">
        <f t="shared" si="2"/>
        <v>0</v>
      </c>
      <c r="N13" s="74">
        <f t="shared" si="3"/>
        <v>0</v>
      </c>
      <c r="O13" s="176"/>
      <c r="P13" s="177">
        <f>IF(K3=D13,1,0)</f>
        <v>0</v>
      </c>
      <c r="Q13" s="177">
        <f>IF(K3&gt;D13,1,0)</f>
        <v>1</v>
      </c>
      <c r="R13" s="177">
        <f>IF(K3&gt;D13+17,1,0)</f>
        <v>0</v>
      </c>
      <c r="S13" s="178">
        <f>IF(K3&gt;D13+35,1,0)</f>
        <v>0</v>
      </c>
      <c r="T13" s="177">
        <f t="shared" si="4"/>
        <v>5</v>
      </c>
      <c r="U13" s="179">
        <f t="shared" si="5"/>
        <v>-1</v>
      </c>
      <c r="V13" s="177">
        <f>IF(L3=D13,1,0)</f>
        <v>0</v>
      </c>
      <c r="W13" s="177">
        <f>IF(L3&gt;D13,1,0)</f>
        <v>1</v>
      </c>
      <c r="X13" s="177">
        <f>IF(L3&gt;D13+17,1,0)</f>
        <v>0</v>
      </c>
      <c r="Y13" s="177">
        <f t="shared" si="6"/>
        <v>5</v>
      </c>
      <c r="Z13" s="179">
        <f t="shared" si="7"/>
        <v>-1</v>
      </c>
      <c r="AA13" s="177">
        <f>IF(M3=D13,1,0)</f>
        <v>0</v>
      </c>
      <c r="AB13" s="177">
        <f>IF(M3&gt;D13,1,0)</f>
        <v>1</v>
      </c>
      <c r="AC13" s="177">
        <f>IF(M3&gt;D13+17,1,0)</f>
        <v>0</v>
      </c>
      <c r="AD13" s="177">
        <f t="shared" si="8"/>
        <v>5</v>
      </c>
      <c r="AE13" s="179">
        <f t="shared" si="9"/>
        <v>-1</v>
      </c>
      <c r="AF13" s="177">
        <f>IF(N3=D13,1,0)</f>
        <v>0</v>
      </c>
      <c r="AG13" s="177">
        <f>IF(N3&gt;D13,1,0)</f>
        <v>1</v>
      </c>
      <c r="AH13" s="177">
        <f>IF(N3&gt;D13+17,1,0)</f>
        <v>0</v>
      </c>
      <c r="AI13" s="178">
        <f>IF(N3&gt;D13+35,1,0)</f>
        <v>0</v>
      </c>
      <c r="AJ13" s="177">
        <f t="shared" si="10"/>
        <v>5</v>
      </c>
      <c r="AK13" s="179">
        <f t="shared" si="11"/>
        <v>-1</v>
      </c>
      <c r="AL13" s="76"/>
      <c r="AM13" s="76"/>
      <c r="AN13" s="74">
        <f xml:space="preserve"> IF( K3-D13&lt;0,-1,0)</f>
        <v>0</v>
      </c>
      <c r="AO13" s="74">
        <f xml:space="preserve"> IF(K3-D13&gt;17,C13+2,C13+1)</f>
        <v>5</v>
      </c>
      <c r="AP13" s="74">
        <f t="shared" si="12"/>
        <v>7</v>
      </c>
      <c r="AQ13" s="74">
        <f t="shared" si="13"/>
        <v>7</v>
      </c>
      <c r="AR13" s="180">
        <f t="shared" si="24"/>
        <v>7</v>
      </c>
      <c r="AS13" s="74">
        <f xml:space="preserve"> IF( L3-D13&lt;0,-1,0)</f>
        <v>0</v>
      </c>
      <c r="AT13" s="74">
        <f xml:space="preserve"> IF(L3-D13&gt;17,C13+2,C13+1)</f>
        <v>5</v>
      </c>
      <c r="AU13" s="74">
        <f t="shared" si="15"/>
        <v>7</v>
      </c>
      <c r="AV13" s="74">
        <f t="shared" si="16"/>
        <v>7</v>
      </c>
      <c r="AW13" s="180">
        <f t="shared" si="17"/>
        <v>7</v>
      </c>
      <c r="AX13" s="74">
        <f xml:space="preserve"> IF( M3-D13&lt;0,-1,0)</f>
        <v>0</v>
      </c>
      <c r="AY13" s="74">
        <f xml:space="preserve"> IF(M3-D13&gt;17,C13+2,C13+1)</f>
        <v>5</v>
      </c>
      <c r="AZ13" s="74">
        <f t="shared" si="18"/>
        <v>7</v>
      </c>
      <c r="BA13" s="74">
        <f t="shared" si="19"/>
        <v>7</v>
      </c>
      <c r="BB13" s="180">
        <f t="shared" si="20"/>
        <v>7</v>
      </c>
      <c r="BC13" s="74">
        <f xml:space="preserve"> IF( N3-D13&lt;0,-1,0)</f>
        <v>0</v>
      </c>
      <c r="BD13" s="74">
        <f xml:space="preserve"> IF(N3-D13&gt;17,C13+2,C13+1)</f>
        <v>5</v>
      </c>
      <c r="BE13" s="74">
        <f t="shared" si="21"/>
        <v>7</v>
      </c>
      <c r="BF13" s="74">
        <f t="shared" si="22"/>
        <v>7</v>
      </c>
      <c r="BG13" s="47">
        <f t="shared" si="23"/>
        <v>7</v>
      </c>
    </row>
    <row r="14" spans="2:59" x14ac:dyDescent="0.25">
      <c r="B14" s="29">
        <v>7</v>
      </c>
      <c r="C14" s="29">
        <f>'Day 3 INPUT'!C12</f>
        <v>5</v>
      </c>
      <c r="D14" s="29">
        <f>'Day 3 INPUT'!D12</f>
        <v>3</v>
      </c>
      <c r="E14" s="2"/>
      <c r="F14" s="114">
        <f>'Day 3 INPUT'!F12</f>
        <v>0</v>
      </c>
      <c r="G14" s="114">
        <f>'Day 3 INPUT'!G12</f>
        <v>0</v>
      </c>
      <c r="H14" s="114">
        <f>'Day 3 INPUT'!H12</f>
        <v>0</v>
      </c>
      <c r="I14" s="114">
        <f>'Day 3 INPUT'!I12</f>
        <v>0</v>
      </c>
      <c r="J14" s="2"/>
      <c r="K14" s="31">
        <f t="shared" si="0"/>
        <v>0</v>
      </c>
      <c r="L14" s="31">
        <f t="shared" si="1"/>
        <v>0</v>
      </c>
      <c r="M14" s="31">
        <f t="shared" si="2"/>
        <v>0</v>
      </c>
      <c r="N14" s="31">
        <f t="shared" si="3"/>
        <v>0</v>
      </c>
      <c r="O14" s="9"/>
      <c r="P14" s="33">
        <f>IF(K3=D14,1,0)</f>
        <v>0</v>
      </c>
      <c r="Q14" s="33">
        <f>IF(K3&gt;D14,1,0)</f>
        <v>1</v>
      </c>
      <c r="R14" s="33">
        <f>IF(K3&gt;D14+17,1,0)</f>
        <v>0</v>
      </c>
      <c r="S14" s="143">
        <f>IF(K3&gt;D14+35,1,0)</f>
        <v>0</v>
      </c>
      <c r="T14" s="33">
        <f t="shared" si="4"/>
        <v>6</v>
      </c>
      <c r="U14" s="181">
        <f t="shared" si="5"/>
        <v>-1</v>
      </c>
      <c r="V14" s="33">
        <f>IF(L3=D14,1,0)</f>
        <v>0</v>
      </c>
      <c r="W14" s="33">
        <f>IF(L3&gt;D14,1,0)</f>
        <v>1</v>
      </c>
      <c r="X14" s="33">
        <f>IF(L3&gt;D14+17,1,0)</f>
        <v>0</v>
      </c>
      <c r="Y14" s="33">
        <f t="shared" si="6"/>
        <v>6</v>
      </c>
      <c r="Z14" s="181">
        <f t="shared" si="7"/>
        <v>-1</v>
      </c>
      <c r="AA14" s="33">
        <f>IF(M3=D14,1,0)</f>
        <v>0</v>
      </c>
      <c r="AB14" s="33">
        <f>IF(M3&gt;D14,1,0)</f>
        <v>1</v>
      </c>
      <c r="AC14" s="33">
        <f>IF(M3&gt;D14+17,1,0)</f>
        <v>0</v>
      </c>
      <c r="AD14" s="33">
        <f t="shared" si="8"/>
        <v>6</v>
      </c>
      <c r="AE14" s="181">
        <f t="shared" si="9"/>
        <v>-1</v>
      </c>
      <c r="AF14" s="33">
        <f>IF(N3=D14,1,0)</f>
        <v>0</v>
      </c>
      <c r="AG14" s="33">
        <f>IF(N3&gt;D14,1,0)</f>
        <v>1</v>
      </c>
      <c r="AH14" s="33">
        <f>IF(N3&gt;D14+17,1,0)</f>
        <v>0</v>
      </c>
      <c r="AI14" s="143">
        <f>IF(N3&gt;D14+35,1,0)</f>
        <v>0</v>
      </c>
      <c r="AJ14" s="33">
        <f t="shared" si="10"/>
        <v>6</v>
      </c>
      <c r="AK14" s="181">
        <f t="shared" si="11"/>
        <v>-1</v>
      </c>
      <c r="AL14" s="2"/>
      <c r="AM14" s="2"/>
      <c r="AN14" s="31">
        <f xml:space="preserve"> IF( K3-D14&lt;0,-1,0)</f>
        <v>0</v>
      </c>
      <c r="AO14" s="31">
        <f xml:space="preserve"> IF(K3-D14&gt;17,C14+2,C14+1)</f>
        <v>6</v>
      </c>
      <c r="AP14" s="31">
        <f t="shared" si="12"/>
        <v>8</v>
      </c>
      <c r="AQ14" s="31">
        <f t="shared" si="13"/>
        <v>8</v>
      </c>
      <c r="AR14" s="47">
        <f t="shared" si="24"/>
        <v>8</v>
      </c>
      <c r="AS14" s="31">
        <f xml:space="preserve"> IF( L3-D14&lt;0,-1,0)</f>
        <v>0</v>
      </c>
      <c r="AT14" s="31">
        <f xml:space="preserve"> IF(L3-D14&gt;17,C14+2,C14+1)</f>
        <v>6</v>
      </c>
      <c r="AU14" s="31">
        <f t="shared" si="15"/>
        <v>8</v>
      </c>
      <c r="AV14" s="31">
        <f t="shared" si="16"/>
        <v>8</v>
      </c>
      <c r="AW14" s="47">
        <f t="shared" si="17"/>
        <v>8</v>
      </c>
      <c r="AX14" s="31">
        <f xml:space="preserve"> IF( M3-D14&lt;0,-1,0)</f>
        <v>0</v>
      </c>
      <c r="AY14" s="31">
        <f xml:space="preserve"> IF(M3-D14&gt;17,C14+2,C14+1)</f>
        <v>6</v>
      </c>
      <c r="AZ14" s="31">
        <f t="shared" si="18"/>
        <v>8</v>
      </c>
      <c r="BA14" s="31">
        <f t="shared" si="19"/>
        <v>8</v>
      </c>
      <c r="BB14" s="47">
        <f t="shared" si="20"/>
        <v>8</v>
      </c>
      <c r="BC14" s="31">
        <f xml:space="preserve"> IF( N3-D14&lt;0,-1,0)</f>
        <v>0</v>
      </c>
      <c r="BD14" s="31">
        <f xml:space="preserve"> IF(N3-D14&gt;17,C14+2,C14+1)</f>
        <v>6</v>
      </c>
      <c r="BE14" s="31">
        <f t="shared" si="21"/>
        <v>8</v>
      </c>
      <c r="BF14" s="31">
        <f t="shared" si="22"/>
        <v>8</v>
      </c>
      <c r="BG14" s="47">
        <f t="shared" si="23"/>
        <v>8</v>
      </c>
    </row>
    <row r="15" spans="2:59" x14ac:dyDescent="0.25">
      <c r="B15" s="4">
        <v>8</v>
      </c>
      <c r="C15" s="138">
        <f>'Day 3 INPUT'!C13</f>
        <v>3</v>
      </c>
      <c r="D15" s="138">
        <f>'Day 3 INPUT'!D13</f>
        <v>17</v>
      </c>
      <c r="E15" s="76"/>
      <c r="F15" s="140">
        <f>'Day 3 INPUT'!F13</f>
        <v>0</v>
      </c>
      <c r="G15" s="140">
        <f>'Day 3 INPUT'!G13</f>
        <v>0</v>
      </c>
      <c r="H15" s="140">
        <f>'Day 3 INPUT'!H13</f>
        <v>0</v>
      </c>
      <c r="I15" s="140">
        <f>'Day 3 INPUT'!I13</f>
        <v>0</v>
      </c>
      <c r="J15" s="76"/>
      <c r="K15" s="74">
        <f t="shared" si="0"/>
        <v>0</v>
      </c>
      <c r="L15" s="74">
        <f t="shared" si="1"/>
        <v>0</v>
      </c>
      <c r="M15" s="74">
        <f t="shared" si="2"/>
        <v>0</v>
      </c>
      <c r="N15" s="74">
        <f t="shared" si="3"/>
        <v>0</v>
      </c>
      <c r="O15" s="176"/>
      <c r="P15" s="177">
        <f>IF(K3=D15,1,0)</f>
        <v>0</v>
      </c>
      <c r="Q15" s="177">
        <f>IF(K3&gt;D15,1,0)</f>
        <v>0</v>
      </c>
      <c r="R15" s="177">
        <f>IF(K3&gt;D15+17,1,0)</f>
        <v>0</v>
      </c>
      <c r="S15" s="178">
        <f>IF(K3&gt;D15+35,1,0)</f>
        <v>0</v>
      </c>
      <c r="T15" s="177">
        <f t="shared" si="4"/>
        <v>3</v>
      </c>
      <c r="U15" s="179">
        <f t="shared" si="5"/>
        <v>0</v>
      </c>
      <c r="V15" s="177">
        <f>IF(L3=D15,1,0)</f>
        <v>0</v>
      </c>
      <c r="W15" s="177">
        <f>IF(L3&gt;D15,1,0)</f>
        <v>0</v>
      </c>
      <c r="X15" s="177">
        <f>IF(L3&gt;D15+17,1,0)</f>
        <v>0</v>
      </c>
      <c r="Y15" s="177">
        <f t="shared" si="6"/>
        <v>3</v>
      </c>
      <c r="Z15" s="179">
        <f t="shared" si="7"/>
        <v>0</v>
      </c>
      <c r="AA15" s="177">
        <f>IF(M3=D15,1,0)</f>
        <v>0</v>
      </c>
      <c r="AB15" s="177">
        <f>IF(M3&gt;D15,1,0)</f>
        <v>0</v>
      </c>
      <c r="AC15" s="177">
        <f>IF(M3&gt;D15+17,1,0)</f>
        <v>0</v>
      </c>
      <c r="AD15" s="177">
        <f t="shared" si="8"/>
        <v>3</v>
      </c>
      <c r="AE15" s="179">
        <f t="shared" si="9"/>
        <v>0</v>
      </c>
      <c r="AF15" s="177">
        <f>IF(N3=D15,1,0)</f>
        <v>0</v>
      </c>
      <c r="AG15" s="177">
        <f>IF(N3&gt;D15,1,0)</f>
        <v>0</v>
      </c>
      <c r="AH15" s="177">
        <f>IF(N3&gt;D15+17,1,0)</f>
        <v>0</v>
      </c>
      <c r="AI15" s="178">
        <f>IF(N3&gt;D15+35,1,0)</f>
        <v>0</v>
      </c>
      <c r="AJ15" s="177">
        <f t="shared" si="10"/>
        <v>3</v>
      </c>
      <c r="AK15" s="179">
        <f t="shared" si="11"/>
        <v>0</v>
      </c>
      <c r="AL15" s="76"/>
      <c r="AM15" s="76"/>
      <c r="AN15" s="74">
        <f xml:space="preserve"> IF( K3-D15&lt;0,-1,0)</f>
        <v>-1</v>
      </c>
      <c r="AO15" s="74">
        <f xml:space="preserve"> IF(K3-D15&gt;17,C15+2,C15+1)</f>
        <v>4</v>
      </c>
      <c r="AP15" s="74">
        <f t="shared" si="12"/>
        <v>6</v>
      </c>
      <c r="AQ15" s="74">
        <f t="shared" si="13"/>
        <v>5</v>
      </c>
      <c r="AR15" s="180">
        <f t="shared" si="24"/>
        <v>5</v>
      </c>
      <c r="AS15" s="74">
        <f xml:space="preserve"> IF( L3-D15&lt;0,-1,0)</f>
        <v>-1</v>
      </c>
      <c r="AT15" s="74">
        <f xml:space="preserve"> IF(L3-D15&gt;17,C15+2,C15+1)</f>
        <v>4</v>
      </c>
      <c r="AU15" s="74">
        <f t="shared" si="15"/>
        <v>6</v>
      </c>
      <c r="AV15" s="74">
        <f t="shared" si="16"/>
        <v>5</v>
      </c>
      <c r="AW15" s="180">
        <f t="shared" si="17"/>
        <v>5</v>
      </c>
      <c r="AX15" s="74">
        <f xml:space="preserve"> IF( M3-D15&lt;0,-1,0)</f>
        <v>-1</v>
      </c>
      <c r="AY15" s="74">
        <f xml:space="preserve"> IF(M3-D15&gt;17,C15+2,C15+1)</f>
        <v>4</v>
      </c>
      <c r="AZ15" s="74">
        <f t="shared" si="18"/>
        <v>6</v>
      </c>
      <c r="BA15" s="74">
        <f t="shared" si="19"/>
        <v>5</v>
      </c>
      <c r="BB15" s="180">
        <f t="shared" si="20"/>
        <v>5</v>
      </c>
      <c r="BC15" s="74">
        <f xml:space="preserve"> IF( N3-D15&lt;0,-1,0)</f>
        <v>-1</v>
      </c>
      <c r="BD15" s="74">
        <f xml:space="preserve"> IF(N3-D15&gt;17,C15+2,C15+1)</f>
        <v>4</v>
      </c>
      <c r="BE15" s="74">
        <f t="shared" si="21"/>
        <v>6</v>
      </c>
      <c r="BF15" s="74">
        <f t="shared" si="22"/>
        <v>5</v>
      </c>
      <c r="BG15" s="47">
        <f t="shared" si="23"/>
        <v>5</v>
      </c>
    </row>
    <row r="16" spans="2:59" x14ac:dyDescent="0.25">
      <c r="B16" s="29">
        <v>9</v>
      </c>
      <c r="C16" s="29">
        <f>'Day 3 INPUT'!C14</f>
        <v>5</v>
      </c>
      <c r="D16" s="29">
        <f>'Day 3 INPUT'!D14</f>
        <v>11</v>
      </c>
      <c r="E16" s="2"/>
      <c r="F16" s="114">
        <f>'Day 3 INPUT'!F14</f>
        <v>0</v>
      </c>
      <c r="G16" s="114">
        <f>'Day 3 INPUT'!G14</f>
        <v>0</v>
      </c>
      <c r="H16" s="114">
        <f>'Day 3 INPUT'!H14</f>
        <v>0</v>
      </c>
      <c r="I16" s="114">
        <f>'Day 3 INPUT'!I14</f>
        <v>0</v>
      </c>
      <c r="J16" s="2"/>
      <c r="K16" s="31">
        <f t="shared" si="0"/>
        <v>0</v>
      </c>
      <c r="L16" s="31">
        <f t="shared" si="1"/>
        <v>0</v>
      </c>
      <c r="M16" s="31">
        <f t="shared" si="2"/>
        <v>0</v>
      </c>
      <c r="N16" s="31">
        <f t="shared" si="3"/>
        <v>0</v>
      </c>
      <c r="O16" s="9"/>
      <c r="P16" s="33">
        <f>IF(K3=D16,1,0)</f>
        <v>0</v>
      </c>
      <c r="Q16" s="33">
        <f>IF(K3&gt;D16,1,0)</f>
        <v>1</v>
      </c>
      <c r="R16" s="33">
        <f>IF(K3&gt;D16+17,1,0)</f>
        <v>0</v>
      </c>
      <c r="S16" s="143">
        <f>IF(K3&gt;D16+35,1,0)</f>
        <v>0</v>
      </c>
      <c r="T16" s="33">
        <f t="shared" si="4"/>
        <v>6</v>
      </c>
      <c r="U16" s="181">
        <f t="shared" si="5"/>
        <v>-1</v>
      </c>
      <c r="V16" s="33">
        <f>IF(L3=D16,1,0)</f>
        <v>0</v>
      </c>
      <c r="W16" s="33">
        <f>IF(L3&gt;D16,1,0)</f>
        <v>1</v>
      </c>
      <c r="X16" s="33">
        <f>IF(L3&gt;D16+17,1,0)</f>
        <v>0</v>
      </c>
      <c r="Y16" s="33">
        <f t="shared" si="6"/>
        <v>6</v>
      </c>
      <c r="Z16" s="181">
        <f t="shared" si="7"/>
        <v>-1</v>
      </c>
      <c r="AA16" s="33">
        <f>IF(M3=D16,1,0)</f>
        <v>0</v>
      </c>
      <c r="AB16" s="33">
        <f>IF(M3&gt;D16,1,0)</f>
        <v>1</v>
      </c>
      <c r="AC16" s="33">
        <f>IF(M3&gt;D16+17,1,0)</f>
        <v>0</v>
      </c>
      <c r="AD16" s="33">
        <f t="shared" si="8"/>
        <v>6</v>
      </c>
      <c r="AE16" s="181">
        <f t="shared" si="9"/>
        <v>-1</v>
      </c>
      <c r="AF16" s="33">
        <f>IF(N3=D16,1,0)</f>
        <v>0</v>
      </c>
      <c r="AG16" s="33">
        <f>IF(N3&gt;D16,1,0)</f>
        <v>1</v>
      </c>
      <c r="AH16" s="33">
        <f>IF(N3&gt;D16+17,1,0)</f>
        <v>0</v>
      </c>
      <c r="AI16" s="143">
        <f>IF(N3&gt;D16+35,1,0)</f>
        <v>0</v>
      </c>
      <c r="AJ16" s="33">
        <f t="shared" si="10"/>
        <v>6</v>
      </c>
      <c r="AK16" s="181">
        <f t="shared" si="11"/>
        <v>-1</v>
      </c>
      <c r="AL16" s="2"/>
      <c r="AM16" s="2"/>
      <c r="AN16" s="31">
        <f xml:space="preserve"> IF( K3-D16&lt;0,-1,0)</f>
        <v>0</v>
      </c>
      <c r="AO16" s="31">
        <f xml:space="preserve"> IF(K3-D16&gt;17,C16+2,C16+1)</f>
        <v>6</v>
      </c>
      <c r="AP16" s="31">
        <f t="shared" si="12"/>
        <v>8</v>
      </c>
      <c r="AQ16" s="31">
        <f t="shared" si="13"/>
        <v>8</v>
      </c>
      <c r="AR16" s="47">
        <f t="shared" si="24"/>
        <v>8</v>
      </c>
      <c r="AS16" s="31">
        <f xml:space="preserve"> IF( L3-D16&lt;0,-1,0)</f>
        <v>0</v>
      </c>
      <c r="AT16" s="31">
        <f xml:space="preserve"> IF(L3-D16&gt;17,C16+2,C16+1)</f>
        <v>6</v>
      </c>
      <c r="AU16" s="31">
        <f t="shared" si="15"/>
        <v>8</v>
      </c>
      <c r="AV16" s="31">
        <f t="shared" si="16"/>
        <v>8</v>
      </c>
      <c r="AW16" s="47">
        <f t="shared" si="17"/>
        <v>8</v>
      </c>
      <c r="AX16" s="31">
        <f xml:space="preserve"> IF( M3-D16&lt;0,-1,0)</f>
        <v>0</v>
      </c>
      <c r="AY16" s="31">
        <f xml:space="preserve"> IF(M3-D16&gt;17,C16+2,C16+1)</f>
        <v>6</v>
      </c>
      <c r="AZ16" s="31">
        <f t="shared" si="18"/>
        <v>8</v>
      </c>
      <c r="BA16" s="31">
        <f t="shared" si="19"/>
        <v>8</v>
      </c>
      <c r="BB16" s="47">
        <f t="shared" si="20"/>
        <v>8</v>
      </c>
      <c r="BC16" s="31">
        <f xml:space="preserve"> IF( N3-D16&lt;0,-1,0)</f>
        <v>0</v>
      </c>
      <c r="BD16" s="31">
        <f xml:space="preserve"> IF(N3-D16&gt;17,C16+2,C16+1)</f>
        <v>6</v>
      </c>
      <c r="BE16" s="31">
        <f t="shared" si="21"/>
        <v>8</v>
      </c>
      <c r="BF16" s="31">
        <f t="shared" si="22"/>
        <v>8</v>
      </c>
      <c r="BG16" s="47">
        <f t="shared" si="23"/>
        <v>8</v>
      </c>
    </row>
    <row r="17" spans="2:59" x14ac:dyDescent="0.25">
      <c r="B17" s="4" t="s">
        <v>1</v>
      </c>
      <c r="C17" s="4">
        <f>SUM(C8:C16)</f>
        <v>35</v>
      </c>
      <c r="D17" s="4"/>
      <c r="E17" s="2"/>
      <c r="F17" s="6">
        <f>SUM(F8:F16)</f>
        <v>0</v>
      </c>
      <c r="G17" s="6">
        <f>SUM(G8:G16)</f>
        <v>0</v>
      </c>
      <c r="H17" s="6">
        <f>SUM(H8:H16)</f>
        <v>0</v>
      </c>
      <c r="I17" s="6">
        <f>SUM(I8:I16)</f>
        <v>0</v>
      </c>
      <c r="J17" s="2"/>
      <c r="K17" s="6">
        <f>SUM(K8:K16)</f>
        <v>0</v>
      </c>
      <c r="L17" s="6">
        <f>SUM(L8:L16)</f>
        <v>0</v>
      </c>
      <c r="M17" s="6">
        <f>SUM(M8:M16)</f>
        <v>0</v>
      </c>
      <c r="N17" s="6">
        <f>SUM(N8:N16)</f>
        <v>0</v>
      </c>
      <c r="O17" s="9"/>
      <c r="P17" s="3" t="s">
        <v>8</v>
      </c>
      <c r="Q17" s="3" t="s">
        <v>27</v>
      </c>
      <c r="R17" s="3"/>
      <c r="S17" s="142"/>
      <c r="T17" s="3" t="s">
        <v>8</v>
      </c>
      <c r="U17" s="15">
        <f>SUM(U8:U16)</f>
        <v>-7</v>
      </c>
      <c r="V17" s="3" t="s">
        <v>8</v>
      </c>
      <c r="W17" s="3" t="s">
        <v>27</v>
      </c>
      <c r="X17" s="3"/>
      <c r="Y17" s="3" t="s">
        <v>8</v>
      </c>
      <c r="Z17" s="15">
        <f>SUM(Z8:Z16)</f>
        <v>-7</v>
      </c>
      <c r="AA17" s="3" t="s">
        <v>8</v>
      </c>
      <c r="AB17" s="3" t="s">
        <v>27</v>
      </c>
      <c r="AC17" s="3"/>
      <c r="AD17" s="3" t="s">
        <v>8</v>
      </c>
      <c r="AE17" s="15">
        <f>SUM(AE8:AE16)</f>
        <v>-6</v>
      </c>
      <c r="AF17" s="3" t="s">
        <v>8</v>
      </c>
      <c r="AG17" s="3" t="s">
        <v>27</v>
      </c>
      <c r="AH17" s="3"/>
      <c r="AI17" s="142"/>
      <c r="AJ17" s="3" t="s">
        <v>8</v>
      </c>
      <c r="AK17" s="15">
        <f>SUM(AK8:AK16)</f>
        <v>-6</v>
      </c>
      <c r="AL17" s="2"/>
      <c r="AM17" s="2"/>
      <c r="AN17" s="6" t="s">
        <v>8</v>
      </c>
      <c r="AO17" s="6" t="s">
        <v>8</v>
      </c>
      <c r="AP17" s="6"/>
      <c r="AQ17" s="6">
        <f>SUM(AQ8:AQ16)</f>
        <v>60</v>
      </c>
      <c r="AR17" s="48">
        <f>SUM(AR8:AR16)</f>
        <v>60</v>
      </c>
      <c r="AS17" s="6" t="s">
        <v>8</v>
      </c>
      <c r="AT17" s="6" t="s">
        <v>8</v>
      </c>
      <c r="AU17" s="6"/>
      <c r="AV17" s="6">
        <f>SUM(AV8:AV16)</f>
        <v>60</v>
      </c>
      <c r="AW17" s="48">
        <f>SUM(AW8:AW16)</f>
        <v>60</v>
      </c>
      <c r="AX17" s="6" t="s">
        <v>8</v>
      </c>
      <c r="AY17" s="6" t="s">
        <v>8</v>
      </c>
      <c r="AZ17" s="6"/>
      <c r="BA17" s="6">
        <f>SUM(BA8:BA16)</f>
        <v>59</v>
      </c>
      <c r="BB17" s="48">
        <f>SUM(BB8:BB16)</f>
        <v>59</v>
      </c>
      <c r="BC17" s="6" t="s">
        <v>8</v>
      </c>
      <c r="BD17" s="6" t="s">
        <v>8</v>
      </c>
      <c r="BE17" s="6"/>
      <c r="BF17" s="6">
        <f>SUM(BF8:BF16)</f>
        <v>59</v>
      </c>
      <c r="BG17" s="48">
        <f>SUM(BG8:BG16)</f>
        <v>59</v>
      </c>
    </row>
    <row r="18" spans="2:59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5"/>
      <c r="L18" s="25"/>
      <c r="M18" s="25"/>
      <c r="N18" s="25"/>
      <c r="AY18" t="s">
        <v>8</v>
      </c>
    </row>
    <row r="19" spans="2:59" x14ac:dyDescent="0.25">
      <c r="C19" s="26"/>
      <c r="E19" s="43"/>
      <c r="F19" s="43"/>
      <c r="G19" s="43"/>
      <c r="H19" s="45"/>
      <c r="I19" s="43"/>
      <c r="J19" s="43"/>
      <c r="K19" s="34" t="str">
        <f>'DAY 1 INPUT'!J4</f>
        <v>Derm</v>
      </c>
      <c r="L19" s="34" t="str">
        <f>'DAY 1 INPUT'!K4</f>
        <v>Tom</v>
      </c>
      <c r="M19" s="94" t="str">
        <f>'DAY 1 INPUT'!L4</f>
        <v>Neil</v>
      </c>
      <c r="N19" s="94" t="str">
        <f>'DAY 1 INPUT'!M4</f>
        <v>Stew</v>
      </c>
      <c r="O19" s="7"/>
      <c r="P19" s="7"/>
      <c r="Q19" s="7"/>
      <c r="R19" s="7"/>
      <c r="AO19" s="340"/>
      <c r="AV19" s="7"/>
    </row>
    <row r="20" spans="2:59" x14ac:dyDescent="0.25">
      <c r="C20" s="26"/>
      <c r="E20" s="43"/>
      <c r="F20" s="43"/>
      <c r="G20" s="43"/>
      <c r="H20" s="45"/>
      <c r="I20" s="43"/>
      <c r="J20" s="43"/>
      <c r="K20" s="362">
        <f>Day3summary!O3</f>
        <v>13</v>
      </c>
      <c r="L20" s="362">
        <f>Day3summary!O3</f>
        <v>13</v>
      </c>
      <c r="M20" s="362">
        <f>Day3summary!K3</f>
        <v>9.25</v>
      </c>
      <c r="N20" s="362">
        <f>Day3summary!K3</f>
        <v>9.25</v>
      </c>
      <c r="O20" s="7"/>
      <c r="P20" s="7"/>
      <c r="Q20" s="7"/>
      <c r="R20" s="7"/>
      <c r="AN20" s="340" t="s">
        <v>8</v>
      </c>
      <c r="AO20" s="340"/>
      <c r="AV20" s="7"/>
      <c r="BC20" t="s">
        <v>8</v>
      </c>
      <c r="BD20" s="16"/>
    </row>
    <row r="21" spans="2:59" x14ac:dyDescent="0.25">
      <c r="B21" t="s">
        <v>8</v>
      </c>
      <c r="AN21" s="24" t="s">
        <v>10</v>
      </c>
      <c r="AO21" s="26"/>
      <c r="AQ21" s="340"/>
      <c r="AS21" s="340"/>
      <c r="AT21" s="340"/>
      <c r="AU21" s="340"/>
      <c r="AV21" s="340"/>
      <c r="AW21" s="340"/>
      <c r="AX21" s="340"/>
      <c r="AY21" s="340"/>
      <c r="AZ21" s="340"/>
      <c r="BA21" s="340"/>
      <c r="BC21" s="340"/>
      <c r="BD21" s="340"/>
      <c r="BE21" s="340"/>
      <c r="BF21" s="340"/>
    </row>
    <row r="22" spans="2:59" x14ac:dyDescent="0.25">
      <c r="B22" s="27" t="s">
        <v>4</v>
      </c>
      <c r="C22" s="28" t="s">
        <v>7</v>
      </c>
      <c r="D22" s="52"/>
      <c r="E22" s="10"/>
      <c r="F22" s="535" t="s">
        <v>6</v>
      </c>
      <c r="G22" s="536"/>
      <c r="H22" s="536"/>
      <c r="I22" s="536"/>
      <c r="J22" s="10"/>
      <c r="K22" s="17" t="s">
        <v>29</v>
      </c>
      <c r="L22" s="17"/>
      <c r="M22" s="17"/>
      <c r="N22" s="17"/>
      <c r="O22" s="18"/>
      <c r="P22" s="10"/>
      <c r="Q22" s="18"/>
      <c r="R22" s="18"/>
      <c r="S22" s="18"/>
      <c r="T22" s="10"/>
      <c r="U22" s="10"/>
      <c r="V22" s="10"/>
      <c r="W22" s="18" t="s">
        <v>25</v>
      </c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2"/>
      <c r="AN22" s="514" t="s">
        <v>24</v>
      </c>
      <c r="AO22" s="514"/>
      <c r="AP22" s="514"/>
      <c r="AQ22" s="514"/>
      <c r="AR22" s="514"/>
      <c r="AS22" s="514"/>
      <c r="AT22" s="514"/>
      <c r="AU22" s="514"/>
      <c r="AV22" s="514"/>
    </row>
    <row r="23" spans="2:59" x14ac:dyDescent="0.25">
      <c r="B23" s="53">
        <f>'Day 3 INPUT'!B4</f>
        <v>70</v>
      </c>
      <c r="C23" s="53">
        <f>'Day 3 INPUT'!C4</f>
        <v>66</v>
      </c>
      <c r="D23" s="55" t="s">
        <v>8</v>
      </c>
      <c r="E23" s="2"/>
      <c r="F23" s="65" t="s">
        <v>9</v>
      </c>
      <c r="G23" s="13"/>
      <c r="H23" s="13"/>
      <c r="I23" s="13"/>
      <c r="J23" s="2"/>
      <c r="K23" s="9" t="s">
        <v>30</v>
      </c>
      <c r="L23" s="20"/>
      <c r="M23" s="20"/>
      <c r="N23" s="20"/>
      <c r="O23" s="9"/>
      <c r="Q23" s="19"/>
      <c r="R23" s="19"/>
      <c r="S23" s="19"/>
      <c r="U23" s="19" t="s">
        <v>26</v>
      </c>
      <c r="V23" s="2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57"/>
      <c r="AL23" t="s">
        <v>8</v>
      </c>
      <c r="AO23" t="s">
        <v>8</v>
      </c>
    </row>
    <row r="24" spans="2:59" x14ac:dyDescent="0.25">
      <c r="B24" s="8" t="s">
        <v>0</v>
      </c>
      <c r="C24" s="8" t="s">
        <v>4</v>
      </c>
      <c r="D24" s="61" t="s">
        <v>28</v>
      </c>
      <c r="E24" s="2"/>
      <c r="F24" s="34" t="str">
        <f>K19</f>
        <v>Derm</v>
      </c>
      <c r="G24" s="34" t="str">
        <f>L19</f>
        <v>Tom</v>
      </c>
      <c r="H24" s="94" t="str">
        <f>M19</f>
        <v>Neil</v>
      </c>
      <c r="I24" s="94" t="str">
        <f>N19</f>
        <v>Stew</v>
      </c>
      <c r="J24" s="2"/>
      <c r="K24" s="34" t="str">
        <f>K19</f>
        <v>Derm</v>
      </c>
      <c r="L24" s="34" t="str">
        <f>L19</f>
        <v>Tom</v>
      </c>
      <c r="M24" s="94" t="str">
        <f>M19</f>
        <v>Neil</v>
      </c>
      <c r="N24" s="94" t="str">
        <f>N19</f>
        <v>Stew</v>
      </c>
      <c r="O24" s="9"/>
      <c r="P24" s="58" t="str">
        <f>K19</f>
        <v>Derm</v>
      </c>
      <c r="Q24" s="59"/>
      <c r="R24" s="59"/>
      <c r="S24" s="59"/>
      <c r="T24" s="59" t="s">
        <v>8</v>
      </c>
      <c r="U24" s="60" t="s">
        <v>8</v>
      </c>
      <c r="V24" s="3" t="str">
        <f>L19</f>
        <v>Tom</v>
      </c>
      <c r="W24" s="59"/>
      <c r="X24" s="59"/>
      <c r="Y24" s="59"/>
      <c r="Z24" s="60"/>
      <c r="AA24" s="58" t="str">
        <f>M19</f>
        <v>Neil</v>
      </c>
      <c r="AB24" s="59"/>
      <c r="AC24" s="59"/>
      <c r="AD24" s="59"/>
      <c r="AE24" s="60"/>
      <c r="AF24" s="58" t="str">
        <f>N19</f>
        <v>Stew</v>
      </c>
      <c r="AG24" s="59"/>
      <c r="AH24" s="59" t="s">
        <v>8</v>
      </c>
      <c r="AI24" s="59"/>
      <c r="AJ24" s="59"/>
      <c r="AK24" s="60"/>
      <c r="AL24" t="s">
        <v>8</v>
      </c>
      <c r="AN24" s="41" t="str">
        <f>K19</f>
        <v>Derm</v>
      </c>
      <c r="AO24" s="36"/>
      <c r="AP24" s="36"/>
      <c r="AQ24" s="37"/>
      <c r="AS24" s="41" t="str">
        <f>L19</f>
        <v>Tom</v>
      </c>
      <c r="AT24" s="36"/>
      <c r="AU24" s="36"/>
      <c r="AV24" s="37"/>
      <c r="AW24" s="2"/>
      <c r="AX24" s="97" t="str">
        <f>M19</f>
        <v>Neil</v>
      </c>
      <c r="AY24" s="95"/>
      <c r="AZ24" s="95"/>
      <c r="BA24" s="96"/>
      <c r="BB24" s="51"/>
      <c r="BC24" s="97" t="str">
        <f>N19</f>
        <v>Stew</v>
      </c>
      <c r="BD24" s="95"/>
      <c r="BE24" s="95"/>
      <c r="BF24" s="96"/>
    </row>
    <row r="25" spans="2:59" x14ac:dyDescent="0.25">
      <c r="B25" s="29">
        <v>1</v>
      </c>
      <c r="C25" s="462">
        <f>'Day 3 INPUT'!C6</f>
        <v>4</v>
      </c>
      <c r="D25" s="32">
        <f>'Day 3 INPUT'!D6</f>
        <v>13</v>
      </c>
      <c r="E25" s="2"/>
      <c r="F25" s="114">
        <f>'Day 3 INPUT'!J6</f>
        <v>0</v>
      </c>
      <c r="G25" s="114">
        <f>'Day 3 INPUT'!K6</f>
        <v>0</v>
      </c>
      <c r="H25" s="114">
        <f>'Day 3 INPUT'!L6</f>
        <v>0</v>
      </c>
      <c r="I25" s="114">
        <f>'Day 3 INPUT'!M6</f>
        <v>0</v>
      </c>
      <c r="J25" s="2"/>
      <c r="K25" s="31">
        <f t="shared" ref="K25:K33" si="25">IF(F25-C25 &gt;2,C25+2,F25)</f>
        <v>0</v>
      </c>
      <c r="L25" s="31">
        <f t="shared" ref="L25:L33" si="26">IF(G25-C25 &gt;2,C25+2,G25)</f>
        <v>0</v>
      </c>
      <c r="M25" s="31">
        <f t="shared" ref="M25:M33" si="27">IF(H25-C25 &gt;2,C25+2,H25)</f>
        <v>0</v>
      </c>
      <c r="N25" s="31">
        <f t="shared" ref="N25:N33" si="28">IF(I25-C25 &gt;2,C25+2,I25)</f>
        <v>0</v>
      </c>
      <c r="O25" s="9"/>
      <c r="P25" s="33">
        <f>IF(K20=D25,1,0)</f>
        <v>1</v>
      </c>
      <c r="Q25" s="33">
        <f>IF(K20&gt;D25,1,0)</f>
        <v>0</v>
      </c>
      <c r="R25" s="33">
        <f>IF(K20&gt;D25+17,1,0)</f>
        <v>0</v>
      </c>
      <c r="S25" s="33"/>
      <c r="T25" s="33">
        <f t="shared" ref="T25:T33" si="29">SUM(P25:R25)+C25</f>
        <v>5</v>
      </c>
      <c r="U25" s="181">
        <f t="shared" ref="U25:U33" si="30">(F25-T25)+C25</f>
        <v>-1</v>
      </c>
      <c r="V25" s="33">
        <f>IF(L20=D25,1,0)</f>
        <v>1</v>
      </c>
      <c r="W25" s="33">
        <f>IF(L20&gt;D25,1,0)</f>
        <v>0</v>
      </c>
      <c r="X25" s="33">
        <f>IF(L20&gt;D25+17,1,0)</f>
        <v>0</v>
      </c>
      <c r="Y25" s="33">
        <f t="shared" ref="Y25:Y33" si="31">SUM(V25:X25)+C25</f>
        <v>5</v>
      </c>
      <c r="Z25" s="181">
        <f t="shared" ref="Z25:Z33" si="32">(G25-Y25)+C25</f>
        <v>-1</v>
      </c>
      <c r="AA25" s="33">
        <f>IF(M20=D25,1,0)</f>
        <v>0</v>
      </c>
      <c r="AB25" s="33">
        <f>IF(M20&gt;D25,1,0)</f>
        <v>0</v>
      </c>
      <c r="AC25" s="33">
        <f>IF(M20&gt;D25+17,1,0)</f>
        <v>0</v>
      </c>
      <c r="AD25" s="33">
        <f t="shared" ref="AD25:AD33" si="33">SUM(AA25:AC25)+C25</f>
        <v>4</v>
      </c>
      <c r="AE25" s="181">
        <f t="shared" ref="AE25:AE33" si="34">(H25-AD25)+C25</f>
        <v>0</v>
      </c>
      <c r="AF25" s="33">
        <f>IF(N20=D25,1,0)</f>
        <v>0</v>
      </c>
      <c r="AG25" s="33">
        <f>IF(N20&gt;D25,1,0)</f>
        <v>0</v>
      </c>
      <c r="AH25" s="33">
        <f>IF(N20&gt;D25+17,1,0)</f>
        <v>0</v>
      </c>
      <c r="AI25" s="33"/>
      <c r="AJ25" s="33">
        <f t="shared" ref="AJ25:AJ33" si="35">SUM(AF25:AH25)+C25</f>
        <v>4</v>
      </c>
      <c r="AK25" s="181">
        <f t="shared" ref="AK25:AK33" si="36">(I25-AJ25)+C25</f>
        <v>0</v>
      </c>
      <c r="AL25" s="2"/>
      <c r="AM25" s="2"/>
      <c r="AN25" s="31">
        <f xml:space="preserve"> IF( K20-D25&lt;0,-1,0)</f>
        <v>0</v>
      </c>
      <c r="AO25" s="31">
        <f xml:space="preserve"> IF(K20-D25&gt;17,C25+2,C25+1)</f>
        <v>5</v>
      </c>
      <c r="AP25" s="31">
        <f t="shared" ref="AP25:AP33" si="37">(AO25+2)-F25</f>
        <v>7</v>
      </c>
      <c r="AQ25" s="31">
        <f t="shared" ref="AQ25:AQ33" si="38">IF(AP25&lt;0,0,AP25+AN25)</f>
        <v>7</v>
      </c>
      <c r="AR25" s="47">
        <f t="shared" ref="AR25:AR33" si="39">IF(AQ25&lt;0,0,AQ25)</f>
        <v>7</v>
      </c>
      <c r="AS25" s="31">
        <f xml:space="preserve"> IF( L20-D25&lt;0,-1,0)</f>
        <v>0</v>
      </c>
      <c r="AT25" s="31">
        <f xml:space="preserve"> IF(L20-D25&gt;17,C25+2,C25+1)</f>
        <v>5</v>
      </c>
      <c r="AU25" s="31">
        <f t="shared" ref="AU25:AU33" si="40">(AT25+2)-G25</f>
        <v>7</v>
      </c>
      <c r="AV25" s="31">
        <f t="shared" ref="AV25:AV33" si="41" xml:space="preserve"> IF(AU25&lt;0, 0, AU25+AS25)</f>
        <v>7</v>
      </c>
      <c r="AW25" s="47">
        <f t="shared" ref="AW25:AW33" si="42">IF(AV25&lt;0,0,AV25)</f>
        <v>7</v>
      </c>
      <c r="AX25" s="31">
        <f xml:space="preserve"> IF( M20-D25&lt;0,-1,0)</f>
        <v>-1</v>
      </c>
      <c r="AY25" s="31">
        <f xml:space="preserve"> IF(M20-D25&gt;17,C25+2,C25+1)</f>
        <v>5</v>
      </c>
      <c r="AZ25" s="31">
        <f t="shared" ref="AZ25:AZ33" si="43">(AY25+2)-H25</f>
        <v>7</v>
      </c>
      <c r="BA25" s="31">
        <f t="shared" ref="BA25:BA33" si="44">IF(AZ25&lt;0,0,AZ25+AX25)</f>
        <v>6</v>
      </c>
      <c r="BB25" s="47">
        <f t="shared" ref="BB25:BB33" si="45">IF(BA25&lt;0,0,BA25)</f>
        <v>6</v>
      </c>
      <c r="BC25" s="31">
        <f xml:space="preserve"> IF( N20-D25&lt;0,-1,0)</f>
        <v>-1</v>
      </c>
      <c r="BD25" s="31">
        <f xml:space="preserve"> IF(N20-D25&gt;17,C25+2,C25+1)</f>
        <v>5</v>
      </c>
      <c r="BE25" s="31">
        <f t="shared" ref="BE25:BE33" si="46">(BD25+2)-I25</f>
        <v>7</v>
      </c>
      <c r="BF25" s="31">
        <f t="shared" ref="BF25:BF33" si="47" xml:space="preserve"> IF(BE25&lt;0, 0, BE25+BC25)</f>
        <v>6</v>
      </c>
      <c r="BG25" s="47">
        <f t="shared" ref="BG25:BG33" si="48">IF(BF25&lt;0,0,BF25)</f>
        <v>6</v>
      </c>
    </row>
    <row r="26" spans="2:59" x14ac:dyDescent="0.25">
      <c r="B26" s="4">
        <v>2</v>
      </c>
      <c r="C26" s="461">
        <f>'Day 3 INPUT'!C7</f>
        <v>4</v>
      </c>
      <c r="D26" s="463">
        <f>'Day 3 INPUT'!D7</f>
        <v>7</v>
      </c>
      <c r="E26" s="2"/>
      <c r="F26" s="140">
        <f>'Day 3 INPUT'!J7</f>
        <v>0</v>
      </c>
      <c r="G26" s="140">
        <f>'Day 3 INPUT'!K7</f>
        <v>0</v>
      </c>
      <c r="H26" s="140">
        <f>'Day 3 INPUT'!L7</f>
        <v>0</v>
      </c>
      <c r="I26" s="140">
        <f>'Day 3 INPUT'!M7</f>
        <v>0</v>
      </c>
      <c r="J26" s="2"/>
      <c r="K26" s="6">
        <f t="shared" si="25"/>
        <v>0</v>
      </c>
      <c r="L26" s="6">
        <f t="shared" si="26"/>
        <v>0</v>
      </c>
      <c r="M26" s="6">
        <f t="shared" si="27"/>
        <v>0</v>
      </c>
      <c r="N26" s="6">
        <f t="shared" si="28"/>
        <v>0</v>
      </c>
      <c r="O26" s="9"/>
      <c r="P26" s="3">
        <f>IF(K20=D26,1,0)</f>
        <v>0</v>
      </c>
      <c r="Q26" s="3">
        <f>IF(K20&gt;D26,1,0)</f>
        <v>1</v>
      </c>
      <c r="R26" s="3">
        <f>IF(K20&gt;D26+17,1,0)</f>
        <v>0</v>
      </c>
      <c r="S26" s="3"/>
      <c r="T26" s="3">
        <f t="shared" si="29"/>
        <v>5</v>
      </c>
      <c r="U26" s="15">
        <f t="shared" si="30"/>
        <v>-1</v>
      </c>
      <c r="V26" s="3">
        <f>IF(L20=D26,1,0)</f>
        <v>0</v>
      </c>
      <c r="W26" s="3">
        <f>IF(L20&gt;D26,1,0)</f>
        <v>1</v>
      </c>
      <c r="X26" s="3">
        <f>IF(L20&gt;D26+17,1,0)</f>
        <v>0</v>
      </c>
      <c r="Y26" s="3">
        <f t="shared" si="31"/>
        <v>5</v>
      </c>
      <c r="Z26" s="15">
        <f t="shared" si="32"/>
        <v>-1</v>
      </c>
      <c r="AA26" s="3">
        <f>IF(M20=D26,1,0)</f>
        <v>0</v>
      </c>
      <c r="AB26" s="3">
        <f>IF(M20&gt;D26,1,0)</f>
        <v>1</v>
      </c>
      <c r="AC26" s="3">
        <f>IF(M20&gt;D26+17,1,0)</f>
        <v>0</v>
      </c>
      <c r="AD26" s="3">
        <f t="shared" si="33"/>
        <v>5</v>
      </c>
      <c r="AE26" s="15">
        <f t="shared" si="34"/>
        <v>-1</v>
      </c>
      <c r="AF26" s="3">
        <f>IF(N20=D26,1,0)</f>
        <v>0</v>
      </c>
      <c r="AG26" s="3">
        <f>IF(N20&gt;D26,1,0)</f>
        <v>1</v>
      </c>
      <c r="AH26" s="3">
        <f>IF(N20&gt;D26+17,1,0)</f>
        <v>0</v>
      </c>
      <c r="AI26" s="3"/>
      <c r="AJ26" s="3">
        <f t="shared" si="35"/>
        <v>5</v>
      </c>
      <c r="AK26" s="15">
        <f t="shared" si="36"/>
        <v>-1</v>
      </c>
      <c r="AL26" s="25" t="s">
        <v>8</v>
      </c>
      <c r="AM26" s="25"/>
      <c r="AN26" s="6">
        <f xml:space="preserve"> IF( K20-D26&lt;0,-1,0)</f>
        <v>0</v>
      </c>
      <c r="AO26" s="6">
        <f xml:space="preserve"> IF(K20-D26&gt;17,C26+2,C26+1)</f>
        <v>5</v>
      </c>
      <c r="AP26" s="6">
        <f t="shared" si="37"/>
        <v>7</v>
      </c>
      <c r="AQ26" s="74">
        <f t="shared" si="38"/>
        <v>7</v>
      </c>
      <c r="AR26" s="47">
        <f t="shared" si="39"/>
        <v>7</v>
      </c>
      <c r="AS26" s="6">
        <f xml:space="preserve"> IF( L20-D26&lt;0,-1,0)</f>
        <v>0</v>
      </c>
      <c r="AT26" s="6">
        <f xml:space="preserve"> IF(L20-D26&gt;17,C26+2,C26+1)</f>
        <v>5</v>
      </c>
      <c r="AU26" s="6">
        <f t="shared" si="40"/>
        <v>7</v>
      </c>
      <c r="AV26" s="6">
        <f t="shared" si="41"/>
        <v>7</v>
      </c>
      <c r="AW26" s="47">
        <f t="shared" si="42"/>
        <v>7</v>
      </c>
      <c r="AX26" s="6">
        <f xml:space="preserve"> IF( M20-D26&lt;0,-1,0)</f>
        <v>0</v>
      </c>
      <c r="AY26" s="6">
        <f xml:space="preserve"> IF(M20-D26&gt;17,C26+2,C26+1)</f>
        <v>5</v>
      </c>
      <c r="AZ26" s="6">
        <f t="shared" si="43"/>
        <v>7</v>
      </c>
      <c r="BA26" s="6">
        <f t="shared" si="44"/>
        <v>7</v>
      </c>
      <c r="BB26" s="47">
        <f t="shared" si="45"/>
        <v>7</v>
      </c>
      <c r="BC26" s="6">
        <f xml:space="preserve"> IF( N20-D26&lt;0,-1,0)</f>
        <v>0</v>
      </c>
      <c r="BD26" s="6">
        <f xml:space="preserve"> IF(N20-D26&gt;17,C26+2,C26+1)</f>
        <v>5</v>
      </c>
      <c r="BE26" s="6">
        <f t="shared" si="46"/>
        <v>7</v>
      </c>
      <c r="BF26" s="6">
        <f t="shared" si="47"/>
        <v>7</v>
      </c>
      <c r="BG26" s="47">
        <f t="shared" si="48"/>
        <v>7</v>
      </c>
    </row>
    <row r="27" spans="2:59" x14ac:dyDescent="0.25">
      <c r="B27" s="29">
        <v>3</v>
      </c>
      <c r="C27" s="462">
        <f>'Day 3 INPUT'!C8</f>
        <v>3</v>
      </c>
      <c r="D27" s="464">
        <f>'Day 3 INPUT'!D8</f>
        <v>15</v>
      </c>
      <c r="E27" s="2"/>
      <c r="F27" s="114">
        <f>'Day 3 INPUT'!J8</f>
        <v>0</v>
      </c>
      <c r="G27" s="114">
        <f>'Day 3 INPUT'!K8</f>
        <v>0</v>
      </c>
      <c r="H27" s="114">
        <f>'Day 3 INPUT'!L8</f>
        <v>0</v>
      </c>
      <c r="I27" s="114">
        <f>'Day 3 INPUT'!M8</f>
        <v>0</v>
      </c>
      <c r="J27" s="2"/>
      <c r="K27" s="31">
        <f t="shared" si="25"/>
        <v>0</v>
      </c>
      <c r="L27" s="31">
        <f t="shared" si="26"/>
        <v>0</v>
      </c>
      <c r="M27" s="31">
        <f t="shared" si="27"/>
        <v>0</v>
      </c>
      <c r="N27" s="31">
        <f t="shared" si="28"/>
        <v>0</v>
      </c>
      <c r="O27" s="9"/>
      <c r="P27" s="33">
        <f>IF(K20=D27,1,0)</f>
        <v>0</v>
      </c>
      <c r="Q27" s="33">
        <f>IF(K20&gt;D27,1,0)</f>
        <v>0</v>
      </c>
      <c r="R27" s="33">
        <f>IF(K20&gt;D27+17,1,0)</f>
        <v>0</v>
      </c>
      <c r="S27" s="33"/>
      <c r="T27" s="33">
        <f t="shared" si="29"/>
        <v>3</v>
      </c>
      <c r="U27" s="181">
        <f t="shared" si="30"/>
        <v>0</v>
      </c>
      <c r="V27" s="33">
        <f>IF(L20=D27,1,0)</f>
        <v>0</v>
      </c>
      <c r="W27" s="33">
        <f>IF(L20&gt;D27,1,0)</f>
        <v>0</v>
      </c>
      <c r="X27" s="33">
        <f>IF(L20&gt;D27+17,1,0)</f>
        <v>0</v>
      </c>
      <c r="Y27" s="33">
        <f t="shared" si="31"/>
        <v>3</v>
      </c>
      <c r="Z27" s="181">
        <f t="shared" si="32"/>
        <v>0</v>
      </c>
      <c r="AA27" s="33">
        <f>IF(M20=D27,1,0)</f>
        <v>0</v>
      </c>
      <c r="AB27" s="33">
        <f>IF(M20&gt;D27,1,0)</f>
        <v>0</v>
      </c>
      <c r="AC27" s="33">
        <f>IF(M20&gt;D27+17,1,0)</f>
        <v>0</v>
      </c>
      <c r="AD27" s="33">
        <f t="shared" si="33"/>
        <v>3</v>
      </c>
      <c r="AE27" s="181">
        <f t="shared" si="34"/>
        <v>0</v>
      </c>
      <c r="AF27" s="33">
        <f>IF(N20=D27,1,0)</f>
        <v>0</v>
      </c>
      <c r="AG27" s="33">
        <f>IF(N20&gt;D27,1,0)</f>
        <v>0</v>
      </c>
      <c r="AH27" s="33">
        <f>IF(N20&gt;D27+17,1,0)</f>
        <v>0</v>
      </c>
      <c r="AI27" s="33"/>
      <c r="AJ27" s="33">
        <f t="shared" si="35"/>
        <v>3</v>
      </c>
      <c r="AK27" s="181">
        <f t="shared" si="36"/>
        <v>0</v>
      </c>
      <c r="AL27" s="2"/>
      <c r="AM27" s="2"/>
      <c r="AN27" s="31">
        <f xml:space="preserve"> IF( K20-D27&lt;0,-1,0)</f>
        <v>-1</v>
      </c>
      <c r="AO27" s="31">
        <f xml:space="preserve"> IF(K20-D27&gt;17,C27+2,C27+1)</f>
        <v>4</v>
      </c>
      <c r="AP27" s="31">
        <f t="shared" si="37"/>
        <v>6</v>
      </c>
      <c r="AQ27" s="31">
        <f t="shared" si="38"/>
        <v>5</v>
      </c>
      <c r="AR27" s="47">
        <f t="shared" si="39"/>
        <v>5</v>
      </c>
      <c r="AS27" s="31">
        <f xml:space="preserve"> IF( L20-D27&lt;0,-1,0)</f>
        <v>-1</v>
      </c>
      <c r="AT27" s="31">
        <f xml:space="preserve"> IF(L20-D27&gt;17,C27+2,C27+1)</f>
        <v>4</v>
      </c>
      <c r="AU27" s="31">
        <f t="shared" si="40"/>
        <v>6</v>
      </c>
      <c r="AV27" s="31">
        <f t="shared" si="41"/>
        <v>5</v>
      </c>
      <c r="AW27" s="47">
        <f t="shared" si="42"/>
        <v>5</v>
      </c>
      <c r="AX27" s="31">
        <f xml:space="preserve"> IF( M20-D27&lt;0,-1,0)</f>
        <v>-1</v>
      </c>
      <c r="AY27" s="31">
        <f xml:space="preserve"> IF(M20-D27&gt;17,C27+2,C27+1)</f>
        <v>4</v>
      </c>
      <c r="AZ27" s="31">
        <f t="shared" si="43"/>
        <v>6</v>
      </c>
      <c r="BA27" s="31">
        <f t="shared" si="44"/>
        <v>5</v>
      </c>
      <c r="BB27" s="47">
        <f t="shared" si="45"/>
        <v>5</v>
      </c>
      <c r="BC27" s="31">
        <f xml:space="preserve"> IF( N20-D27&lt;0,-1,0)</f>
        <v>-1</v>
      </c>
      <c r="BD27" s="31">
        <f xml:space="preserve"> IF(N20-D27&gt;17,C27+2,C27+1)</f>
        <v>4</v>
      </c>
      <c r="BE27" s="31">
        <f t="shared" si="46"/>
        <v>6</v>
      </c>
      <c r="BF27" s="31">
        <f t="shared" si="47"/>
        <v>5</v>
      </c>
      <c r="BG27" s="47">
        <f t="shared" si="48"/>
        <v>5</v>
      </c>
    </row>
    <row r="28" spans="2:59" x14ac:dyDescent="0.25">
      <c r="B28" s="4">
        <v>4</v>
      </c>
      <c r="C28" s="461">
        <f>'Day 3 INPUT'!C9</f>
        <v>4</v>
      </c>
      <c r="D28" s="463">
        <f>'Day 3 INPUT'!D9</f>
        <v>5</v>
      </c>
      <c r="E28" s="2"/>
      <c r="F28" s="140">
        <f>'Day 3 INPUT'!J9</f>
        <v>0</v>
      </c>
      <c r="G28" s="140">
        <f>'Day 3 INPUT'!K9</f>
        <v>0</v>
      </c>
      <c r="H28" s="140">
        <f>'Day 3 INPUT'!L9</f>
        <v>0</v>
      </c>
      <c r="I28" s="140">
        <f>'Day 3 INPUT'!M9</f>
        <v>0</v>
      </c>
      <c r="J28" s="2"/>
      <c r="K28" s="6">
        <f t="shared" si="25"/>
        <v>0</v>
      </c>
      <c r="L28" s="6">
        <f t="shared" si="26"/>
        <v>0</v>
      </c>
      <c r="M28" s="6">
        <f t="shared" si="27"/>
        <v>0</v>
      </c>
      <c r="N28" s="6">
        <f t="shared" si="28"/>
        <v>0</v>
      </c>
      <c r="O28" s="9"/>
      <c r="P28" s="3">
        <f>IF(K20=D28,1,0)</f>
        <v>0</v>
      </c>
      <c r="Q28" s="3">
        <f>IF(K20&gt;D28,1,0)</f>
        <v>1</v>
      </c>
      <c r="R28" s="3">
        <f>IF(K20&gt;D28+17,1,0)</f>
        <v>0</v>
      </c>
      <c r="S28" s="3"/>
      <c r="T28" s="3">
        <f t="shared" si="29"/>
        <v>5</v>
      </c>
      <c r="U28" s="15">
        <f t="shared" si="30"/>
        <v>-1</v>
      </c>
      <c r="V28" s="3">
        <f>IF(L20=D28,1,0)</f>
        <v>0</v>
      </c>
      <c r="W28" s="3">
        <f>IF(L20&gt;D28,1,0)</f>
        <v>1</v>
      </c>
      <c r="X28" s="3">
        <f>IF(L20&gt;D28+17,1,0)</f>
        <v>0</v>
      </c>
      <c r="Y28" s="3">
        <f t="shared" si="31"/>
        <v>5</v>
      </c>
      <c r="Z28" s="15">
        <f t="shared" si="32"/>
        <v>-1</v>
      </c>
      <c r="AA28" s="3">
        <f>IF(M20=D28,1,0)</f>
        <v>0</v>
      </c>
      <c r="AB28" s="3">
        <f>IF(M20&gt;D28,1,0)</f>
        <v>1</v>
      </c>
      <c r="AC28" s="3">
        <f>IF(M20&gt;D28+17,1,0)</f>
        <v>0</v>
      </c>
      <c r="AD28" s="3">
        <f t="shared" si="33"/>
        <v>5</v>
      </c>
      <c r="AE28" s="15">
        <f t="shared" si="34"/>
        <v>-1</v>
      </c>
      <c r="AF28" s="3">
        <f>IF(N20=D28,1,0)</f>
        <v>0</v>
      </c>
      <c r="AG28" s="3">
        <f>IF(N20&gt;D28,1,0)</f>
        <v>1</v>
      </c>
      <c r="AH28" s="3">
        <f>IF(N20&gt;D28+17,1,0)</f>
        <v>0</v>
      </c>
      <c r="AI28" s="3"/>
      <c r="AJ28" s="3">
        <f t="shared" si="35"/>
        <v>5</v>
      </c>
      <c r="AK28" s="15">
        <f t="shared" si="36"/>
        <v>-1</v>
      </c>
      <c r="AL28" s="2"/>
      <c r="AM28" s="2"/>
      <c r="AN28" s="6">
        <f xml:space="preserve"> IF( K20-D28&lt;0,-1,0)</f>
        <v>0</v>
      </c>
      <c r="AO28" s="6">
        <f xml:space="preserve"> IF(K20-D28&gt;17,C28+2,C28+1)</f>
        <v>5</v>
      </c>
      <c r="AP28" s="6">
        <f t="shared" si="37"/>
        <v>7</v>
      </c>
      <c r="AQ28" s="74">
        <f t="shared" si="38"/>
        <v>7</v>
      </c>
      <c r="AR28" s="47">
        <f t="shared" si="39"/>
        <v>7</v>
      </c>
      <c r="AS28" s="6">
        <f xml:space="preserve"> IF( L20-D28&lt;0,-1,0)</f>
        <v>0</v>
      </c>
      <c r="AT28" s="6">
        <f xml:space="preserve"> IF(L20-D28&gt;17,C28+2,C28+1)</f>
        <v>5</v>
      </c>
      <c r="AU28" s="6">
        <f t="shared" si="40"/>
        <v>7</v>
      </c>
      <c r="AV28" s="6">
        <f t="shared" si="41"/>
        <v>7</v>
      </c>
      <c r="AW28" s="47">
        <f t="shared" si="42"/>
        <v>7</v>
      </c>
      <c r="AX28" s="6">
        <f xml:space="preserve"> IF( M20-D28&lt;0,-1,0)</f>
        <v>0</v>
      </c>
      <c r="AY28" s="6">
        <f xml:space="preserve"> IF(M20-D28&gt;17,C28+2,C28+1)</f>
        <v>5</v>
      </c>
      <c r="AZ28" s="6">
        <f t="shared" si="43"/>
        <v>7</v>
      </c>
      <c r="BA28" s="6">
        <f t="shared" si="44"/>
        <v>7</v>
      </c>
      <c r="BB28" s="47">
        <f t="shared" si="45"/>
        <v>7</v>
      </c>
      <c r="BC28" s="6">
        <f xml:space="preserve"> IF( N20-D28&lt;0,-1,0)</f>
        <v>0</v>
      </c>
      <c r="BD28" s="6">
        <f xml:space="preserve"> IF(N20-D28&gt;17,C28+2,C28+1)</f>
        <v>5</v>
      </c>
      <c r="BE28" s="6">
        <f t="shared" si="46"/>
        <v>7</v>
      </c>
      <c r="BF28" s="6">
        <f t="shared" si="47"/>
        <v>7</v>
      </c>
      <c r="BG28" s="47">
        <f t="shared" si="48"/>
        <v>7</v>
      </c>
    </row>
    <row r="29" spans="2:59" x14ac:dyDescent="0.25">
      <c r="B29" s="29">
        <v>5</v>
      </c>
      <c r="C29" s="462">
        <f>'Day 3 INPUT'!C10</f>
        <v>3</v>
      </c>
      <c r="D29" s="464">
        <f>'Day 3 INPUT'!D10</f>
        <v>1</v>
      </c>
      <c r="E29" s="2"/>
      <c r="F29" s="114">
        <f>'Day 3 INPUT'!J10</f>
        <v>0</v>
      </c>
      <c r="G29" s="114">
        <f>'Day 3 INPUT'!K10</f>
        <v>0</v>
      </c>
      <c r="H29" s="114">
        <f>'Day 3 INPUT'!L10</f>
        <v>0</v>
      </c>
      <c r="I29" s="114">
        <f>'Day 3 INPUT'!M10</f>
        <v>0</v>
      </c>
      <c r="J29" s="2"/>
      <c r="K29" s="31">
        <f t="shared" si="25"/>
        <v>0</v>
      </c>
      <c r="L29" s="31">
        <f t="shared" si="26"/>
        <v>0</v>
      </c>
      <c r="M29" s="31">
        <f t="shared" si="27"/>
        <v>0</v>
      </c>
      <c r="N29" s="31">
        <f t="shared" si="28"/>
        <v>0</v>
      </c>
      <c r="O29" s="9"/>
      <c r="P29" s="33">
        <f>IF(K20=D29,1,0)</f>
        <v>0</v>
      </c>
      <c r="Q29" s="33">
        <f>IF(K20&gt;D29,1,0)</f>
        <v>1</v>
      </c>
      <c r="R29" s="33">
        <f>IF(K20&gt;D29+17,1,0)</f>
        <v>0</v>
      </c>
      <c r="S29" s="33"/>
      <c r="T29" s="33">
        <f t="shared" si="29"/>
        <v>4</v>
      </c>
      <c r="U29" s="181">
        <f t="shared" si="30"/>
        <v>-1</v>
      </c>
      <c r="V29" s="33">
        <f>IF(L20=D29,1,0)</f>
        <v>0</v>
      </c>
      <c r="W29" s="33">
        <f>IF(L20&gt;D29,1,0)</f>
        <v>1</v>
      </c>
      <c r="X29" s="33">
        <f>IF(L20&gt;D29+17,1,0)</f>
        <v>0</v>
      </c>
      <c r="Y29" s="33">
        <f t="shared" si="31"/>
        <v>4</v>
      </c>
      <c r="Z29" s="181">
        <f t="shared" si="32"/>
        <v>-1</v>
      </c>
      <c r="AA29" s="33">
        <f>IF(M20=D29,1,0)</f>
        <v>0</v>
      </c>
      <c r="AB29" s="33">
        <f>IF(M20&gt;D29,1,0)</f>
        <v>1</v>
      </c>
      <c r="AC29" s="33">
        <f>IF(M20&gt;D29+17,1,0)</f>
        <v>0</v>
      </c>
      <c r="AD29" s="33">
        <f t="shared" si="33"/>
        <v>4</v>
      </c>
      <c r="AE29" s="181">
        <f t="shared" si="34"/>
        <v>-1</v>
      </c>
      <c r="AF29" s="33">
        <f>IF(N20=D29,1,0)</f>
        <v>0</v>
      </c>
      <c r="AG29" s="33">
        <f>IF(N20&gt;D29,1,0)</f>
        <v>1</v>
      </c>
      <c r="AH29" s="33">
        <f>IF(N20&gt;D29+17,1,0)</f>
        <v>0</v>
      </c>
      <c r="AI29" s="33"/>
      <c r="AJ29" s="33">
        <f t="shared" si="35"/>
        <v>4</v>
      </c>
      <c r="AK29" s="181">
        <f t="shared" si="36"/>
        <v>-1</v>
      </c>
      <c r="AL29" s="2"/>
      <c r="AM29" s="2"/>
      <c r="AN29" s="31">
        <f xml:space="preserve"> IF( K20-D29&lt;0,-1,0)</f>
        <v>0</v>
      </c>
      <c r="AO29" s="31">
        <f xml:space="preserve"> IF(K20-D29&gt;17,C29+2,C29+1)</f>
        <v>4</v>
      </c>
      <c r="AP29" s="31">
        <f t="shared" si="37"/>
        <v>6</v>
      </c>
      <c r="AQ29" s="31">
        <f t="shared" si="38"/>
        <v>6</v>
      </c>
      <c r="AR29" s="47">
        <f t="shared" si="39"/>
        <v>6</v>
      </c>
      <c r="AS29" s="31">
        <f xml:space="preserve"> IF( L20-D29&lt;0,-1,0)</f>
        <v>0</v>
      </c>
      <c r="AT29" s="31">
        <f xml:space="preserve"> IF(L20-D29&gt;17,C29+2,C29+1)</f>
        <v>4</v>
      </c>
      <c r="AU29" s="31">
        <f t="shared" si="40"/>
        <v>6</v>
      </c>
      <c r="AV29" s="31">
        <f t="shared" si="41"/>
        <v>6</v>
      </c>
      <c r="AW29" s="47">
        <f t="shared" si="42"/>
        <v>6</v>
      </c>
      <c r="AX29" s="31">
        <f xml:space="preserve"> IF( M20-D29&lt;0,-1,0)</f>
        <v>0</v>
      </c>
      <c r="AY29" s="31">
        <f xml:space="preserve"> IF(M20-D29&gt;17,C29+2,C29+1)</f>
        <v>4</v>
      </c>
      <c r="AZ29" s="31">
        <f t="shared" si="43"/>
        <v>6</v>
      </c>
      <c r="BA29" s="31">
        <f t="shared" si="44"/>
        <v>6</v>
      </c>
      <c r="BB29" s="47">
        <f t="shared" si="45"/>
        <v>6</v>
      </c>
      <c r="BC29" s="31">
        <f xml:space="preserve"> IF( N20-D29&lt;0,-1,0)</f>
        <v>0</v>
      </c>
      <c r="BD29" s="31">
        <f xml:space="preserve"> IF(N20-D29&gt;17,C29+2,C29+1)</f>
        <v>4</v>
      </c>
      <c r="BE29" s="31">
        <f t="shared" si="46"/>
        <v>6</v>
      </c>
      <c r="BF29" s="31">
        <f t="shared" si="47"/>
        <v>6</v>
      </c>
      <c r="BG29" s="47">
        <f t="shared" si="48"/>
        <v>6</v>
      </c>
    </row>
    <row r="30" spans="2:59" x14ac:dyDescent="0.25">
      <c r="B30" s="4">
        <v>6</v>
      </c>
      <c r="C30" s="461">
        <f>'Day 3 INPUT'!C11</f>
        <v>4</v>
      </c>
      <c r="D30" s="463">
        <f>'Day 3 INPUT'!D11</f>
        <v>9</v>
      </c>
      <c r="E30" s="2"/>
      <c r="F30" s="140">
        <f>'Day 3 INPUT'!J11</f>
        <v>0</v>
      </c>
      <c r="G30" s="140">
        <f>'Day 3 INPUT'!K11</f>
        <v>0</v>
      </c>
      <c r="H30" s="140">
        <f>'Day 3 INPUT'!L11</f>
        <v>0</v>
      </c>
      <c r="I30" s="140">
        <f>'Day 3 INPUT'!M11</f>
        <v>0</v>
      </c>
      <c r="J30" s="2"/>
      <c r="K30" s="6">
        <f t="shared" si="25"/>
        <v>0</v>
      </c>
      <c r="L30" s="6">
        <f t="shared" si="26"/>
        <v>0</v>
      </c>
      <c r="M30" s="6">
        <f t="shared" si="27"/>
        <v>0</v>
      </c>
      <c r="N30" s="6">
        <f t="shared" si="28"/>
        <v>0</v>
      </c>
      <c r="O30" s="9"/>
      <c r="P30" s="3">
        <f>IF(K20=D30,1,0)</f>
        <v>0</v>
      </c>
      <c r="Q30" s="3">
        <f>IF(K20&gt;D30,1,0)</f>
        <v>1</v>
      </c>
      <c r="R30" s="3">
        <f>IF(K20&gt;D30+17,1,0)</f>
        <v>0</v>
      </c>
      <c r="S30" s="3"/>
      <c r="T30" s="3">
        <f t="shared" si="29"/>
        <v>5</v>
      </c>
      <c r="U30" s="15">
        <f t="shared" si="30"/>
        <v>-1</v>
      </c>
      <c r="V30" s="3">
        <f>IF(L20=D30,1,0)</f>
        <v>0</v>
      </c>
      <c r="W30" s="3">
        <f>IF(L20&gt;D30,1,0)</f>
        <v>1</v>
      </c>
      <c r="X30" s="3">
        <f>IF(L20&gt;D30+17,1,0)</f>
        <v>0</v>
      </c>
      <c r="Y30" s="3">
        <f t="shared" si="31"/>
        <v>5</v>
      </c>
      <c r="Z30" s="15">
        <f t="shared" si="32"/>
        <v>-1</v>
      </c>
      <c r="AA30" s="3">
        <f>IF(M20=D30,1,0)</f>
        <v>0</v>
      </c>
      <c r="AB30" s="3">
        <f>IF(M20&gt;D30,1,0)</f>
        <v>1</v>
      </c>
      <c r="AC30" s="3">
        <f>IF(M20&gt;D30+17,1,0)</f>
        <v>0</v>
      </c>
      <c r="AD30" s="3">
        <f t="shared" si="33"/>
        <v>5</v>
      </c>
      <c r="AE30" s="15">
        <f t="shared" si="34"/>
        <v>-1</v>
      </c>
      <c r="AF30" s="3">
        <f>IF(N20=D30,1,0)</f>
        <v>0</v>
      </c>
      <c r="AG30" s="3">
        <f>IF(N20&gt;D30,1,0)</f>
        <v>1</v>
      </c>
      <c r="AH30" s="3">
        <f>IF(N20&gt;D30+17,1,0)</f>
        <v>0</v>
      </c>
      <c r="AI30" s="3"/>
      <c r="AJ30" s="3">
        <f t="shared" si="35"/>
        <v>5</v>
      </c>
      <c r="AK30" s="15">
        <f t="shared" si="36"/>
        <v>-1</v>
      </c>
      <c r="AL30" s="2"/>
      <c r="AM30" s="2"/>
      <c r="AN30" s="6">
        <f xml:space="preserve"> IF( K20-D30&lt;0,-1,0)</f>
        <v>0</v>
      </c>
      <c r="AO30" s="6">
        <f xml:space="preserve"> IF(K20-D30&gt;17,C30+2,C30+1)</f>
        <v>5</v>
      </c>
      <c r="AP30" s="6">
        <f t="shared" si="37"/>
        <v>7</v>
      </c>
      <c r="AQ30" s="74">
        <f t="shared" si="38"/>
        <v>7</v>
      </c>
      <c r="AR30" s="47">
        <f t="shared" si="39"/>
        <v>7</v>
      </c>
      <c r="AS30" s="6">
        <f xml:space="preserve"> IF( L20-D30&lt;0,-1,0)</f>
        <v>0</v>
      </c>
      <c r="AT30" s="6">
        <f xml:space="preserve"> IF(L20-D30&gt;17,C30+2,C30+1)</f>
        <v>5</v>
      </c>
      <c r="AU30" s="6">
        <f t="shared" si="40"/>
        <v>7</v>
      </c>
      <c r="AV30" s="6">
        <f t="shared" si="41"/>
        <v>7</v>
      </c>
      <c r="AW30" s="47">
        <f t="shared" si="42"/>
        <v>7</v>
      </c>
      <c r="AX30" s="6">
        <f xml:space="preserve"> IF( M20-D30&lt;0,-1,0)</f>
        <v>0</v>
      </c>
      <c r="AY30" s="6">
        <f xml:space="preserve"> IF(M20-D30&gt;17,C30+2,C30+1)</f>
        <v>5</v>
      </c>
      <c r="AZ30" s="6">
        <f t="shared" si="43"/>
        <v>7</v>
      </c>
      <c r="BA30" s="6">
        <f t="shared" si="44"/>
        <v>7</v>
      </c>
      <c r="BB30" s="47">
        <f t="shared" si="45"/>
        <v>7</v>
      </c>
      <c r="BC30" s="6">
        <f xml:space="preserve"> IF( N20-D30&lt;0,-1,0)</f>
        <v>0</v>
      </c>
      <c r="BD30" s="6">
        <f xml:space="preserve"> IF(N20-D30&gt;17,C30+2,C30+1)</f>
        <v>5</v>
      </c>
      <c r="BE30" s="6">
        <f t="shared" si="46"/>
        <v>7</v>
      </c>
      <c r="BF30" s="6">
        <f t="shared" si="47"/>
        <v>7</v>
      </c>
      <c r="BG30" s="47">
        <f t="shared" si="48"/>
        <v>7</v>
      </c>
    </row>
    <row r="31" spans="2:59" x14ac:dyDescent="0.25">
      <c r="B31" s="29">
        <v>7</v>
      </c>
      <c r="C31" s="462">
        <f>'Day 3 INPUT'!C12</f>
        <v>5</v>
      </c>
      <c r="D31" s="464">
        <f>'Day 3 INPUT'!D12</f>
        <v>3</v>
      </c>
      <c r="E31" s="2"/>
      <c r="F31" s="114">
        <f>'Day 3 INPUT'!J12</f>
        <v>0</v>
      </c>
      <c r="G31" s="114">
        <f>'Day 3 INPUT'!K12</f>
        <v>0</v>
      </c>
      <c r="H31" s="114">
        <f>'Day 3 INPUT'!L12</f>
        <v>0</v>
      </c>
      <c r="I31" s="114">
        <f>'Day 3 INPUT'!M12</f>
        <v>0</v>
      </c>
      <c r="J31" s="2"/>
      <c r="K31" s="31">
        <f t="shared" si="25"/>
        <v>0</v>
      </c>
      <c r="L31" s="31">
        <f t="shared" si="26"/>
        <v>0</v>
      </c>
      <c r="M31" s="31">
        <f t="shared" si="27"/>
        <v>0</v>
      </c>
      <c r="N31" s="31">
        <f t="shared" si="28"/>
        <v>0</v>
      </c>
      <c r="O31" s="9"/>
      <c r="P31" s="33">
        <f>IF(K20=D31,1,0)</f>
        <v>0</v>
      </c>
      <c r="Q31" s="33">
        <f>IF(K20&gt;D31,1,0)</f>
        <v>1</v>
      </c>
      <c r="R31" s="33">
        <f>IF(K20&gt;D31+17,1,0)</f>
        <v>0</v>
      </c>
      <c r="S31" s="33"/>
      <c r="T31" s="33">
        <f t="shared" si="29"/>
        <v>6</v>
      </c>
      <c r="U31" s="181">
        <f t="shared" si="30"/>
        <v>-1</v>
      </c>
      <c r="V31" s="33">
        <f>IF(L20=D31,1,0)</f>
        <v>0</v>
      </c>
      <c r="W31" s="33">
        <f>IF(L20&gt;D31,1,0)</f>
        <v>1</v>
      </c>
      <c r="X31" s="33">
        <f>IF(L20&gt;D31+17,1,0)</f>
        <v>0</v>
      </c>
      <c r="Y31" s="33">
        <f t="shared" si="31"/>
        <v>6</v>
      </c>
      <c r="Z31" s="181">
        <f t="shared" si="32"/>
        <v>-1</v>
      </c>
      <c r="AA31" s="33">
        <f>IF(M20=D31,1,0)</f>
        <v>0</v>
      </c>
      <c r="AB31" s="33">
        <f>IF(M20&gt;D31,1,0)</f>
        <v>1</v>
      </c>
      <c r="AC31" s="33">
        <f>IF(M20&gt;D31+17,1,0)</f>
        <v>0</v>
      </c>
      <c r="AD31" s="33">
        <f t="shared" si="33"/>
        <v>6</v>
      </c>
      <c r="AE31" s="181">
        <f t="shared" si="34"/>
        <v>-1</v>
      </c>
      <c r="AF31" s="33">
        <f>IF(N20=D31,1,0)</f>
        <v>0</v>
      </c>
      <c r="AG31" s="33">
        <f>IF(N20&gt;D31,1,0)</f>
        <v>1</v>
      </c>
      <c r="AH31" s="33">
        <f>IF(N20&gt;D31+17,1,0)</f>
        <v>0</v>
      </c>
      <c r="AI31" s="33"/>
      <c r="AJ31" s="33">
        <f t="shared" si="35"/>
        <v>6</v>
      </c>
      <c r="AK31" s="181">
        <f t="shared" si="36"/>
        <v>-1</v>
      </c>
      <c r="AL31" s="2"/>
      <c r="AM31" s="2"/>
      <c r="AN31" s="31">
        <f xml:space="preserve"> IF( K20-D31&lt;0,-1,0)</f>
        <v>0</v>
      </c>
      <c r="AO31" s="31">
        <f xml:space="preserve"> IF(K20-D31&gt;17,C31+2,C31+1)</f>
        <v>6</v>
      </c>
      <c r="AP31" s="31">
        <f t="shared" si="37"/>
        <v>8</v>
      </c>
      <c r="AQ31" s="31">
        <f t="shared" si="38"/>
        <v>8</v>
      </c>
      <c r="AR31" s="47">
        <f t="shared" si="39"/>
        <v>8</v>
      </c>
      <c r="AS31" s="31">
        <f xml:space="preserve"> IF( L20-D31&lt;0,-1,0)</f>
        <v>0</v>
      </c>
      <c r="AT31" s="31">
        <f xml:space="preserve"> IF(L20-D31&gt;17,C31+2,C31+1)</f>
        <v>6</v>
      </c>
      <c r="AU31" s="31">
        <f t="shared" si="40"/>
        <v>8</v>
      </c>
      <c r="AV31" s="31">
        <f t="shared" si="41"/>
        <v>8</v>
      </c>
      <c r="AW31" s="47">
        <f t="shared" si="42"/>
        <v>8</v>
      </c>
      <c r="AX31" s="31">
        <f xml:space="preserve"> IF( M20-D31&lt;0,-1,0)</f>
        <v>0</v>
      </c>
      <c r="AY31" s="31">
        <f xml:space="preserve"> IF(M20-D31&gt;17,C31+2,C31+1)</f>
        <v>6</v>
      </c>
      <c r="AZ31" s="31">
        <f t="shared" si="43"/>
        <v>8</v>
      </c>
      <c r="BA31" s="31">
        <f t="shared" si="44"/>
        <v>8</v>
      </c>
      <c r="BB31" s="47">
        <f t="shared" si="45"/>
        <v>8</v>
      </c>
      <c r="BC31" s="31">
        <f xml:space="preserve"> IF( N20-D31&lt;0,-1,0)</f>
        <v>0</v>
      </c>
      <c r="BD31" s="31">
        <f xml:space="preserve"> IF(N20-D31&gt;17,C31+2,C31+1)</f>
        <v>6</v>
      </c>
      <c r="BE31" s="31">
        <f t="shared" si="46"/>
        <v>8</v>
      </c>
      <c r="BF31" s="31">
        <f t="shared" si="47"/>
        <v>8</v>
      </c>
      <c r="BG31" s="47">
        <f t="shared" si="48"/>
        <v>8</v>
      </c>
    </row>
    <row r="32" spans="2:59" x14ac:dyDescent="0.25">
      <c r="B32" s="4">
        <v>8</v>
      </c>
      <c r="C32" s="461">
        <f>'Day 3 INPUT'!C13</f>
        <v>3</v>
      </c>
      <c r="D32" s="463">
        <f>'Day 3 INPUT'!D13</f>
        <v>17</v>
      </c>
      <c r="E32" s="2"/>
      <c r="F32" s="140">
        <f>'Day 3 INPUT'!J13</f>
        <v>0</v>
      </c>
      <c r="G32" s="140">
        <f>'Day 3 INPUT'!K13</f>
        <v>0</v>
      </c>
      <c r="H32" s="140">
        <f>'Day 3 INPUT'!L13</f>
        <v>0</v>
      </c>
      <c r="I32" s="140">
        <f>'Day 3 INPUT'!M13</f>
        <v>0</v>
      </c>
      <c r="J32" s="2"/>
      <c r="K32" s="6">
        <f t="shared" si="25"/>
        <v>0</v>
      </c>
      <c r="L32" s="6">
        <f t="shared" si="26"/>
        <v>0</v>
      </c>
      <c r="M32" s="6">
        <f t="shared" si="27"/>
        <v>0</v>
      </c>
      <c r="N32" s="6">
        <f t="shared" si="28"/>
        <v>0</v>
      </c>
      <c r="O32" s="9"/>
      <c r="P32" s="3">
        <f>IF(K20=D32,1,0)</f>
        <v>0</v>
      </c>
      <c r="Q32" s="3">
        <f>IF(K20&gt;D32,1,0)</f>
        <v>0</v>
      </c>
      <c r="R32" s="3">
        <f>IF(K20&gt;D32+17,1,0)</f>
        <v>0</v>
      </c>
      <c r="S32" s="3"/>
      <c r="T32" s="3">
        <f t="shared" si="29"/>
        <v>3</v>
      </c>
      <c r="U32" s="15">
        <f t="shared" si="30"/>
        <v>0</v>
      </c>
      <c r="V32" s="3">
        <f>IF(L20=D32,1,0)</f>
        <v>0</v>
      </c>
      <c r="W32" s="3">
        <f>IF(L20&gt;D32,1,0)</f>
        <v>0</v>
      </c>
      <c r="X32" s="3">
        <f>IF(L20&gt;D32+17,1,0)</f>
        <v>0</v>
      </c>
      <c r="Y32" s="3">
        <f t="shared" si="31"/>
        <v>3</v>
      </c>
      <c r="Z32" s="15">
        <f t="shared" si="32"/>
        <v>0</v>
      </c>
      <c r="AA32" s="3">
        <f>IF(M20=D32,1,0)</f>
        <v>0</v>
      </c>
      <c r="AB32" s="3">
        <f>IF(M20&gt;D32,1,0)</f>
        <v>0</v>
      </c>
      <c r="AC32" s="3">
        <f>IF(M20&gt;D32+17,1,0)</f>
        <v>0</v>
      </c>
      <c r="AD32" s="3">
        <f t="shared" si="33"/>
        <v>3</v>
      </c>
      <c r="AE32" s="15">
        <f t="shared" si="34"/>
        <v>0</v>
      </c>
      <c r="AF32" s="3">
        <f>IF(N20=D32,1,0)</f>
        <v>0</v>
      </c>
      <c r="AG32" s="3">
        <f>IF(N20&gt;D32,1,0)</f>
        <v>0</v>
      </c>
      <c r="AH32" s="3">
        <f>IF(N20&gt;D32+17,1,0)</f>
        <v>0</v>
      </c>
      <c r="AI32" s="3"/>
      <c r="AJ32" s="3">
        <f t="shared" si="35"/>
        <v>3</v>
      </c>
      <c r="AK32" s="15">
        <f t="shared" si="36"/>
        <v>0</v>
      </c>
      <c r="AL32" s="2"/>
      <c r="AM32" s="2"/>
      <c r="AN32" s="6">
        <f xml:space="preserve"> IF( K20-D32&lt;0,-1,0)</f>
        <v>-1</v>
      </c>
      <c r="AO32" s="6">
        <f xml:space="preserve"> IF(K20-D32&gt;17,C32+2,C32+1)</f>
        <v>4</v>
      </c>
      <c r="AP32" s="6">
        <f t="shared" si="37"/>
        <v>6</v>
      </c>
      <c r="AQ32" s="74">
        <f t="shared" si="38"/>
        <v>5</v>
      </c>
      <c r="AR32" s="47">
        <f t="shared" si="39"/>
        <v>5</v>
      </c>
      <c r="AS32" s="6">
        <f xml:space="preserve"> IF( L20-D32&lt;0,-1,0)</f>
        <v>-1</v>
      </c>
      <c r="AT32" s="6">
        <f xml:space="preserve"> IF(L20-D32&gt;17,C32+2,C32+1)</f>
        <v>4</v>
      </c>
      <c r="AU32" s="6">
        <f t="shared" si="40"/>
        <v>6</v>
      </c>
      <c r="AV32" s="6">
        <f t="shared" si="41"/>
        <v>5</v>
      </c>
      <c r="AW32" s="47">
        <f t="shared" si="42"/>
        <v>5</v>
      </c>
      <c r="AX32" s="6">
        <f xml:space="preserve"> IF( M20-D32&lt;0,-1,0)</f>
        <v>-1</v>
      </c>
      <c r="AY32" s="6">
        <f xml:space="preserve"> IF(M20-D32&gt;17,C32+2,C32+1)</f>
        <v>4</v>
      </c>
      <c r="AZ32" s="6">
        <f t="shared" si="43"/>
        <v>6</v>
      </c>
      <c r="BA32" s="6">
        <f t="shared" si="44"/>
        <v>5</v>
      </c>
      <c r="BB32" s="47">
        <f t="shared" si="45"/>
        <v>5</v>
      </c>
      <c r="BC32" s="6">
        <f xml:space="preserve"> IF( N20-D32&lt;0,-1,0)</f>
        <v>-1</v>
      </c>
      <c r="BD32" s="6">
        <f xml:space="preserve"> IF(N20-D32&gt;17,C32+2,C32+1)</f>
        <v>4</v>
      </c>
      <c r="BE32" s="6">
        <f t="shared" si="46"/>
        <v>6</v>
      </c>
      <c r="BF32" s="6">
        <f t="shared" si="47"/>
        <v>5</v>
      </c>
      <c r="BG32" s="47">
        <f t="shared" si="48"/>
        <v>5</v>
      </c>
    </row>
    <row r="33" spans="2:59" x14ac:dyDescent="0.25">
      <c r="B33" s="29">
        <v>9</v>
      </c>
      <c r="C33" s="462">
        <f>'Day 3 INPUT'!C14</f>
        <v>5</v>
      </c>
      <c r="D33" s="464">
        <f>'Day 3 INPUT'!D14</f>
        <v>11</v>
      </c>
      <c r="E33" s="2"/>
      <c r="F33" s="114">
        <f>'Day 3 INPUT'!J14</f>
        <v>0</v>
      </c>
      <c r="G33" s="114">
        <f>'Day 3 INPUT'!K14</f>
        <v>0</v>
      </c>
      <c r="H33" s="114">
        <f>'Day 3 INPUT'!L14</f>
        <v>0</v>
      </c>
      <c r="I33" s="114">
        <f>'Day 3 INPUT'!M14</f>
        <v>0</v>
      </c>
      <c r="J33" s="2"/>
      <c r="K33" s="31">
        <f t="shared" si="25"/>
        <v>0</v>
      </c>
      <c r="L33" s="31">
        <f t="shared" si="26"/>
        <v>0</v>
      </c>
      <c r="M33" s="31">
        <f t="shared" si="27"/>
        <v>0</v>
      </c>
      <c r="N33" s="31">
        <f t="shared" si="28"/>
        <v>0</v>
      </c>
      <c r="O33" s="9"/>
      <c r="P33" s="33">
        <f>IF(K20=D33,1,0)</f>
        <v>0</v>
      </c>
      <c r="Q33" s="33">
        <f>IF(K20&gt;D33,1,0)</f>
        <v>1</v>
      </c>
      <c r="R33" s="33">
        <f>IF(K20&gt;D33+17,1,0)</f>
        <v>0</v>
      </c>
      <c r="S33" s="33"/>
      <c r="T33" s="33">
        <f t="shared" si="29"/>
        <v>6</v>
      </c>
      <c r="U33" s="181">
        <f t="shared" si="30"/>
        <v>-1</v>
      </c>
      <c r="V33" s="33">
        <f>IF(L20=D33,1,0)</f>
        <v>0</v>
      </c>
      <c r="W33" s="33">
        <f>IF(L20&gt;D33,1,0)</f>
        <v>1</v>
      </c>
      <c r="X33" s="33">
        <f>IF(L20&gt;D33+17,1,0)</f>
        <v>0</v>
      </c>
      <c r="Y33" s="33">
        <f t="shared" si="31"/>
        <v>6</v>
      </c>
      <c r="Z33" s="181">
        <f t="shared" si="32"/>
        <v>-1</v>
      </c>
      <c r="AA33" s="33">
        <f>IF(M20=D33,1,0)</f>
        <v>0</v>
      </c>
      <c r="AB33" s="33">
        <f>IF(M20&gt;D33,1,0)</f>
        <v>0</v>
      </c>
      <c r="AC33" s="33">
        <f>IF(M20&gt;D33+17,1,0)</f>
        <v>0</v>
      </c>
      <c r="AD33" s="33">
        <f t="shared" si="33"/>
        <v>5</v>
      </c>
      <c r="AE33" s="181">
        <f t="shared" si="34"/>
        <v>0</v>
      </c>
      <c r="AF33" s="33">
        <f>IF(N20=D33,1,0)</f>
        <v>0</v>
      </c>
      <c r="AG33" s="33">
        <f>IF(N20&gt;D33,1,0)</f>
        <v>0</v>
      </c>
      <c r="AH33" s="33">
        <f>IF(N20&gt;D33+17,1,0)</f>
        <v>0</v>
      </c>
      <c r="AI33" s="33"/>
      <c r="AJ33" s="33">
        <f t="shared" si="35"/>
        <v>5</v>
      </c>
      <c r="AK33" s="181">
        <f t="shared" si="36"/>
        <v>0</v>
      </c>
      <c r="AL33" s="2"/>
      <c r="AM33" s="2"/>
      <c r="AN33" s="31">
        <f xml:space="preserve"> IF( K20-D33&lt;0,-1,0)</f>
        <v>0</v>
      </c>
      <c r="AO33" s="31">
        <f xml:space="preserve"> IF(K20-D33&gt;17,C33+2,C33+1)</f>
        <v>6</v>
      </c>
      <c r="AP33" s="31">
        <f t="shared" si="37"/>
        <v>8</v>
      </c>
      <c r="AQ33" s="31">
        <f t="shared" si="38"/>
        <v>8</v>
      </c>
      <c r="AR33" s="47">
        <f t="shared" si="39"/>
        <v>8</v>
      </c>
      <c r="AS33" s="31">
        <f xml:space="preserve"> IF( L20-D33&lt;0,-1,0)</f>
        <v>0</v>
      </c>
      <c r="AT33" s="31">
        <f xml:space="preserve"> IF(L20-D33&gt;17,C33+2,C33+1)</f>
        <v>6</v>
      </c>
      <c r="AU33" s="31">
        <f t="shared" si="40"/>
        <v>8</v>
      </c>
      <c r="AV33" s="31">
        <f t="shared" si="41"/>
        <v>8</v>
      </c>
      <c r="AW33" s="47">
        <f t="shared" si="42"/>
        <v>8</v>
      </c>
      <c r="AX33" s="31">
        <f xml:space="preserve"> IF( M20-D33&lt;0,-1,0)</f>
        <v>-1</v>
      </c>
      <c r="AY33" s="31">
        <f xml:space="preserve"> IF(M20-D33&gt;17,C33+2,C33+1)</f>
        <v>6</v>
      </c>
      <c r="AZ33" s="31">
        <f t="shared" si="43"/>
        <v>8</v>
      </c>
      <c r="BA33" s="31">
        <f t="shared" si="44"/>
        <v>7</v>
      </c>
      <c r="BB33" s="47">
        <f t="shared" si="45"/>
        <v>7</v>
      </c>
      <c r="BC33" s="31">
        <f xml:space="preserve"> IF( N20-D33&lt;0,-1,0)</f>
        <v>-1</v>
      </c>
      <c r="BD33" s="31">
        <f xml:space="preserve"> IF(N20-D33&gt;17,C33+2,C33+1)</f>
        <v>6</v>
      </c>
      <c r="BE33" s="31">
        <f t="shared" si="46"/>
        <v>8</v>
      </c>
      <c r="BF33" s="31">
        <f t="shared" si="47"/>
        <v>7</v>
      </c>
      <c r="BG33" s="47">
        <f t="shared" si="48"/>
        <v>7</v>
      </c>
    </row>
    <row r="34" spans="2:59" x14ac:dyDescent="0.25">
      <c r="B34" s="4" t="s">
        <v>1</v>
      </c>
      <c r="C34" s="4">
        <f>SUM(C25:C33)</f>
        <v>35</v>
      </c>
      <c r="D34" s="4"/>
      <c r="E34" s="2"/>
      <c r="F34" s="6">
        <f>SUM(F25:F33)</f>
        <v>0</v>
      </c>
      <c r="G34" s="6">
        <f>SUM(G25:G33)</f>
        <v>0</v>
      </c>
      <c r="H34" s="6">
        <f>SUM(H25:H33)</f>
        <v>0</v>
      </c>
      <c r="I34" s="6">
        <f>SUM(I25:I33)</f>
        <v>0</v>
      </c>
      <c r="J34" s="2"/>
      <c r="K34" s="6">
        <f>SUM(K25:K33)</f>
        <v>0</v>
      </c>
      <c r="L34" s="6">
        <f>SUM(L25:L33)</f>
        <v>0</v>
      </c>
      <c r="M34" s="6">
        <f>SUM(M25:M33)</f>
        <v>0</v>
      </c>
      <c r="N34" s="6">
        <f>SUM(N25:N33)</f>
        <v>0</v>
      </c>
      <c r="O34" s="9"/>
      <c r="P34" s="3" t="s">
        <v>8</v>
      </c>
      <c r="Q34" s="3" t="s">
        <v>27</v>
      </c>
      <c r="R34" s="3"/>
      <c r="S34" s="3"/>
      <c r="T34" s="3" t="s">
        <v>8</v>
      </c>
      <c r="U34" s="15">
        <f>SUM(U25:U33)</f>
        <v>-7</v>
      </c>
      <c r="V34" s="3" t="s">
        <v>8</v>
      </c>
      <c r="W34" s="3" t="s">
        <v>27</v>
      </c>
      <c r="X34" s="3"/>
      <c r="Y34" s="3" t="s">
        <v>8</v>
      </c>
      <c r="Z34" s="15">
        <f>SUM(Z25:Z33)</f>
        <v>-7</v>
      </c>
      <c r="AA34" s="3" t="s">
        <v>8</v>
      </c>
      <c r="AB34" s="3" t="s">
        <v>27</v>
      </c>
      <c r="AC34" s="3"/>
      <c r="AD34" s="3" t="s">
        <v>8</v>
      </c>
      <c r="AE34" s="15">
        <f>SUM(AE25:AE33)</f>
        <v>-5</v>
      </c>
      <c r="AF34" s="3" t="s">
        <v>8</v>
      </c>
      <c r="AG34" s="3" t="s">
        <v>27</v>
      </c>
      <c r="AH34" s="3"/>
      <c r="AI34" s="3"/>
      <c r="AJ34" s="3" t="s">
        <v>8</v>
      </c>
      <c r="AK34" s="15">
        <f>SUM(AK25:AK33)</f>
        <v>-5</v>
      </c>
      <c r="AL34" s="2"/>
      <c r="AM34" s="2"/>
      <c r="AN34" s="6" t="s">
        <v>8</v>
      </c>
      <c r="AO34" s="6" t="s">
        <v>8</v>
      </c>
      <c r="AP34" s="6"/>
      <c r="AQ34" s="6">
        <f>SUM(AQ25:AQ33)</f>
        <v>60</v>
      </c>
      <c r="AR34" s="48">
        <f>SUM(AR25:AR33)</f>
        <v>60</v>
      </c>
      <c r="AS34" s="6" t="s">
        <v>8</v>
      </c>
      <c r="AT34" s="6" t="s">
        <v>8</v>
      </c>
      <c r="AU34" s="6"/>
      <c r="AV34" s="6">
        <f>SUM(AV25:AV33)</f>
        <v>60</v>
      </c>
      <c r="AW34" s="48">
        <f>SUM(AW25:AW33)</f>
        <v>60</v>
      </c>
      <c r="AX34" s="6" t="s">
        <v>8</v>
      </c>
      <c r="AY34" s="6" t="s">
        <v>8</v>
      </c>
      <c r="AZ34" s="6"/>
      <c r="BA34" s="6">
        <f>SUM(BA25:BA33)</f>
        <v>58</v>
      </c>
      <c r="BB34" s="48">
        <f>SUM(BB25:BB33)</f>
        <v>58</v>
      </c>
      <c r="BC34" s="6" t="s">
        <v>8</v>
      </c>
      <c r="BD34" s="6" t="s">
        <v>8</v>
      </c>
      <c r="BE34" s="6"/>
      <c r="BF34" s="6">
        <f>SUM(BF25:BF33)</f>
        <v>58</v>
      </c>
      <c r="BG34" s="48">
        <f>SUM(BG25:BG33)</f>
        <v>58</v>
      </c>
    </row>
    <row r="35" spans="2:59" x14ac:dyDescent="0.25">
      <c r="B35" s="26" t="s">
        <v>8</v>
      </c>
      <c r="C35" s="26"/>
      <c r="D35" s="26"/>
      <c r="E35" s="26"/>
      <c r="F35" s="26"/>
      <c r="G35" s="26"/>
      <c r="H35" s="26"/>
      <c r="I35" s="26"/>
      <c r="J35" s="26"/>
    </row>
    <row r="36" spans="2:59" x14ac:dyDescent="0.25">
      <c r="B36" s="26" t="s">
        <v>8</v>
      </c>
      <c r="C36" s="26"/>
      <c r="E36" s="43"/>
      <c r="F36" s="43"/>
      <c r="G36" s="43"/>
      <c r="H36" s="45"/>
      <c r="I36" s="43"/>
      <c r="J36" s="43"/>
      <c r="K36" s="98" t="str">
        <f>'DAY 1 INPUT'!N4</f>
        <v>Derek</v>
      </c>
      <c r="L36" s="98" t="str">
        <f>'DAY 1 INPUT'!O4</f>
        <v>Paul</v>
      </c>
      <c r="M36" s="87" t="str">
        <f>'DAY 1 INPUT'!P4</f>
        <v>Brian</v>
      </c>
      <c r="N36" s="87" t="str">
        <f>'DAY 1 INPUT'!Q4</f>
        <v>Robin</v>
      </c>
      <c r="O36" s="7"/>
      <c r="P36" s="7"/>
      <c r="Q36" s="7"/>
      <c r="R36" s="7"/>
      <c r="AN36" s="16" t="s">
        <v>8</v>
      </c>
      <c r="AO36" s="340"/>
      <c r="AP36" s="7"/>
      <c r="AQ36" s="7"/>
      <c r="AV36" s="7"/>
    </row>
    <row r="37" spans="2:59" x14ac:dyDescent="0.25">
      <c r="B37" s="26" t="s">
        <v>8</v>
      </c>
      <c r="C37" s="26"/>
      <c r="E37" s="43"/>
      <c r="F37" s="43"/>
      <c r="G37" s="43"/>
      <c r="H37" s="45"/>
      <c r="I37" s="43"/>
      <c r="J37" s="43"/>
      <c r="K37" s="362">
        <f>Day3summary!I3</f>
        <v>10</v>
      </c>
      <c r="L37" s="362">
        <f>Day3summary!I3</f>
        <v>10</v>
      </c>
      <c r="M37" s="362">
        <f>Day3summary!G3</f>
        <v>11</v>
      </c>
      <c r="N37" s="362">
        <f>Day3summary!G3</f>
        <v>11</v>
      </c>
      <c r="O37" s="7"/>
      <c r="P37" s="7"/>
      <c r="Q37" s="7"/>
      <c r="R37" s="7"/>
      <c r="AM37" t="s">
        <v>8</v>
      </c>
      <c r="AN37" s="340" t="s">
        <v>8</v>
      </c>
      <c r="AO37" s="340" t="s">
        <v>8</v>
      </c>
      <c r="AP37" s="7"/>
      <c r="AQ37" s="7"/>
      <c r="AV37" s="7"/>
      <c r="BC37" t="s">
        <v>8</v>
      </c>
      <c r="BD37" s="16"/>
    </row>
    <row r="38" spans="2:59" x14ac:dyDescent="0.25">
      <c r="B38" t="s">
        <v>8</v>
      </c>
      <c r="AN38" s="24" t="s">
        <v>10</v>
      </c>
      <c r="AO38" s="26"/>
      <c r="AQ38" s="340"/>
      <c r="AS38" s="340"/>
      <c r="AT38" s="340"/>
      <c r="AU38" s="340"/>
      <c r="AV38" s="340"/>
      <c r="AW38" s="340"/>
      <c r="AX38" s="340"/>
      <c r="AY38" s="340"/>
      <c r="AZ38" s="340"/>
      <c r="BA38" s="340"/>
      <c r="BC38" s="340"/>
      <c r="BD38" s="340"/>
      <c r="BE38" s="340"/>
      <c r="BF38" s="340"/>
    </row>
    <row r="39" spans="2:59" x14ac:dyDescent="0.25">
      <c r="B39" s="27" t="s">
        <v>4</v>
      </c>
      <c r="C39" s="28" t="s">
        <v>7</v>
      </c>
      <c r="D39" s="52"/>
      <c r="E39" s="10"/>
      <c r="F39" s="535" t="s">
        <v>6</v>
      </c>
      <c r="G39" s="536"/>
      <c r="H39" s="536"/>
      <c r="I39" s="536"/>
      <c r="J39" s="10"/>
      <c r="K39" s="17" t="s">
        <v>29</v>
      </c>
      <c r="L39" s="17"/>
      <c r="M39" s="17"/>
      <c r="N39" s="17"/>
      <c r="O39" s="18"/>
      <c r="P39" s="10"/>
      <c r="Q39" s="18"/>
      <c r="R39" s="18"/>
      <c r="S39" s="18"/>
      <c r="T39" s="10"/>
      <c r="U39" s="10"/>
      <c r="V39" s="10"/>
      <c r="W39" s="18" t="s">
        <v>25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2"/>
      <c r="AN39" s="514" t="s">
        <v>24</v>
      </c>
      <c r="AO39" s="514"/>
      <c r="AP39" s="514"/>
      <c r="AQ39" s="514"/>
      <c r="AR39" s="514"/>
      <c r="AS39" s="514"/>
      <c r="AT39" s="514"/>
      <c r="AU39" s="514"/>
      <c r="AV39" s="514"/>
    </row>
    <row r="40" spans="2:59" x14ac:dyDescent="0.25">
      <c r="B40" s="53">
        <f>'Day 3 INPUT'!B4</f>
        <v>70</v>
      </c>
      <c r="C40" s="53">
        <f>'Day 3 INPUT'!C4</f>
        <v>66</v>
      </c>
      <c r="D40" s="55" t="s">
        <v>8</v>
      </c>
      <c r="E40" s="2"/>
      <c r="F40" s="65" t="s">
        <v>9</v>
      </c>
      <c r="G40" s="13"/>
      <c r="H40" s="13"/>
      <c r="I40" s="13"/>
      <c r="J40" s="2"/>
      <c r="K40" s="9" t="s">
        <v>30</v>
      </c>
      <c r="L40" s="20"/>
      <c r="M40" s="20"/>
      <c r="N40" s="20"/>
      <c r="O40" s="9"/>
      <c r="Q40" s="19"/>
      <c r="R40" s="19"/>
      <c r="S40" s="19"/>
      <c r="U40" s="19" t="s">
        <v>26</v>
      </c>
      <c r="V40" s="2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57"/>
      <c r="AL40" t="s">
        <v>8</v>
      </c>
      <c r="AO40" t="s">
        <v>8</v>
      </c>
    </row>
    <row r="41" spans="2:59" x14ac:dyDescent="0.25">
      <c r="B41" s="8" t="s">
        <v>0</v>
      </c>
      <c r="C41" s="8" t="s">
        <v>4</v>
      </c>
      <c r="D41" s="61" t="s">
        <v>28</v>
      </c>
      <c r="E41" s="2"/>
      <c r="F41" s="98" t="str">
        <f>K36</f>
        <v>Derek</v>
      </c>
      <c r="G41" s="98" t="str">
        <f>L36</f>
        <v>Paul</v>
      </c>
      <c r="H41" s="87" t="str">
        <f>M36</f>
        <v>Brian</v>
      </c>
      <c r="I41" s="87" t="str">
        <f>N36</f>
        <v>Robin</v>
      </c>
      <c r="J41" s="2"/>
      <c r="K41" s="98" t="str">
        <f>K36</f>
        <v>Derek</v>
      </c>
      <c r="L41" s="98" t="str">
        <f>L36</f>
        <v>Paul</v>
      </c>
      <c r="M41" s="87" t="str">
        <f>M36</f>
        <v>Brian</v>
      </c>
      <c r="N41" s="87" t="str">
        <f>N36</f>
        <v>Robin</v>
      </c>
      <c r="O41" s="9"/>
      <c r="P41" s="533" t="str">
        <f>K36</f>
        <v>Derek</v>
      </c>
      <c r="Q41" s="534"/>
      <c r="R41" s="534"/>
      <c r="S41" s="534"/>
      <c r="T41" s="534"/>
      <c r="U41" s="60" t="s">
        <v>8</v>
      </c>
      <c r="V41" s="3" t="str">
        <f>L36</f>
        <v>Paul</v>
      </c>
      <c r="W41" s="59"/>
      <c r="X41" s="59"/>
      <c r="Y41" s="59"/>
      <c r="Z41" s="60"/>
      <c r="AA41" s="58" t="str">
        <f>M36</f>
        <v>Brian</v>
      </c>
      <c r="AB41" s="59"/>
      <c r="AC41" s="59"/>
      <c r="AD41" s="59"/>
      <c r="AE41" s="60"/>
      <c r="AF41" s="58" t="str">
        <f>N36</f>
        <v>Robin</v>
      </c>
      <c r="AG41" s="59"/>
      <c r="AH41" s="59" t="s">
        <v>8</v>
      </c>
      <c r="AI41" s="59"/>
      <c r="AJ41" s="59"/>
      <c r="AK41" s="60"/>
      <c r="AL41" t="s">
        <v>8</v>
      </c>
      <c r="AN41" s="99" t="str">
        <f>K36</f>
        <v>Derek</v>
      </c>
      <c r="AO41" s="100"/>
      <c r="AP41" s="100"/>
      <c r="AQ41" s="101"/>
      <c r="AS41" s="99" t="str">
        <f>L36</f>
        <v>Paul</v>
      </c>
      <c r="AT41" s="100"/>
      <c r="AU41" s="100"/>
      <c r="AV41" s="101"/>
      <c r="AW41" s="2"/>
      <c r="AX41" s="102" t="str">
        <f>M36</f>
        <v>Brian</v>
      </c>
      <c r="AY41" s="103"/>
      <c r="AZ41" s="103"/>
      <c r="BA41" s="104"/>
      <c r="BB41" s="51"/>
      <c r="BC41" s="102" t="str">
        <f>N36</f>
        <v>Robin</v>
      </c>
      <c r="BD41" s="103"/>
      <c r="BE41" s="103"/>
      <c r="BF41" s="104"/>
    </row>
    <row r="42" spans="2:59" x14ac:dyDescent="0.25">
      <c r="B42" s="29">
        <v>1</v>
      </c>
      <c r="C42" s="462">
        <f>'Day 3 INPUT'!C6</f>
        <v>4</v>
      </c>
      <c r="D42" s="32">
        <f>'Day 3 INPUT'!D6</f>
        <v>13</v>
      </c>
      <c r="E42" s="2"/>
      <c r="F42" s="114">
        <f>'Day 3 INPUT'!N6</f>
        <v>0</v>
      </c>
      <c r="G42" s="114">
        <f>'Day 3 INPUT'!O6</f>
        <v>0</v>
      </c>
      <c r="H42" s="114">
        <f>'Day 3 INPUT'!P6</f>
        <v>0</v>
      </c>
      <c r="I42" s="114">
        <f>'Day 3 INPUT'!Q6</f>
        <v>0</v>
      </c>
      <c r="J42" s="2"/>
      <c r="K42" s="31">
        <f t="shared" ref="K42:K50" si="49">IF(F42-C42 &gt;2,C42+2,F42)</f>
        <v>0</v>
      </c>
      <c r="L42" s="31">
        <f t="shared" ref="L42:L50" si="50">IF(G42-C42 &gt;2,C42+2,G42)</f>
        <v>0</v>
      </c>
      <c r="M42" s="31">
        <f t="shared" ref="M42:M50" si="51">IF(H42-C42 &gt;2,C42+2,H42)</f>
        <v>0</v>
      </c>
      <c r="N42" s="31">
        <f t="shared" ref="N42:N50" si="52">IF(I42-C42 &gt;2,C42+2,I42)</f>
        <v>0</v>
      </c>
      <c r="O42" s="9"/>
      <c r="P42" s="33">
        <f>IF(K37=D42,1,0)</f>
        <v>0</v>
      </c>
      <c r="Q42" s="33">
        <f>IF(K37&gt;D42,1,0)</f>
        <v>0</v>
      </c>
      <c r="R42" s="33">
        <f>IF(K37&gt;D42+17,1,0)</f>
        <v>0</v>
      </c>
      <c r="S42" s="33"/>
      <c r="T42" s="33">
        <f t="shared" ref="T42:T50" si="53">SUM(P42:R42)+C42</f>
        <v>4</v>
      </c>
      <c r="U42" s="181">
        <f t="shared" ref="U42:U50" si="54">(F42-T42)+C42</f>
        <v>0</v>
      </c>
      <c r="V42" s="33">
        <f>IF(L37=D42,1,0)</f>
        <v>0</v>
      </c>
      <c r="W42" s="33">
        <f>IF(L37&gt;D42,1,0)</f>
        <v>0</v>
      </c>
      <c r="X42" s="33">
        <f>IF(L37&gt;D42+17,1,0)</f>
        <v>0</v>
      </c>
      <c r="Y42" s="33">
        <f t="shared" ref="Y42:Y50" si="55">SUM(V42:X42)+C42</f>
        <v>4</v>
      </c>
      <c r="Z42" s="181">
        <f t="shared" ref="Z42:Z50" si="56">(G42-Y42)+C42</f>
        <v>0</v>
      </c>
      <c r="AA42" s="33">
        <f>IF(M37=D42,1,0)</f>
        <v>0</v>
      </c>
      <c r="AB42" s="33">
        <f>IF(M37&gt;D42,1,0)</f>
        <v>0</v>
      </c>
      <c r="AC42" s="33">
        <f>IF(M37&gt;D42+17,1,0)</f>
        <v>0</v>
      </c>
      <c r="AD42" s="33">
        <f t="shared" ref="AD42:AD50" si="57">SUM(AA42:AC42)+C42</f>
        <v>4</v>
      </c>
      <c r="AE42" s="181">
        <f t="shared" ref="AE42:AE50" si="58">(H42-AD42)+C42</f>
        <v>0</v>
      </c>
      <c r="AF42" s="33">
        <f>IF(N37=D42,1,0)</f>
        <v>0</v>
      </c>
      <c r="AG42" s="33">
        <f>IF(N37&gt;D42,1,0)</f>
        <v>0</v>
      </c>
      <c r="AH42" s="33">
        <f>IF(N37&gt;D42+17,1,0)</f>
        <v>0</v>
      </c>
      <c r="AI42" s="33"/>
      <c r="AJ42" s="33">
        <f t="shared" ref="AJ42:AJ50" si="59">SUM(AF42:AH42)+C42</f>
        <v>4</v>
      </c>
      <c r="AK42" s="181">
        <f t="shared" ref="AK42:AK50" si="60">(I42-AJ42)+C42</f>
        <v>0</v>
      </c>
      <c r="AL42" s="2"/>
      <c r="AM42" s="2"/>
      <c r="AN42" s="31">
        <f xml:space="preserve"> IF( K37-D42&lt;0,-1,0)</f>
        <v>-1</v>
      </c>
      <c r="AO42" s="31">
        <f xml:space="preserve"> IF(K37-D42&gt;17,C42+2,C42+1)</f>
        <v>5</v>
      </c>
      <c r="AP42" s="31">
        <f t="shared" ref="AP42:AP50" si="61">(AO42+2)-F42</f>
        <v>7</v>
      </c>
      <c r="AQ42" s="31">
        <f t="shared" ref="AQ42:AQ50" si="62" xml:space="preserve"> IF(AP42&lt;0, 0, AP42+AN42)</f>
        <v>6</v>
      </c>
      <c r="AR42" s="47">
        <f t="shared" ref="AR42:AR50" si="63">IF(AQ42&lt;0,0,AQ42)</f>
        <v>6</v>
      </c>
      <c r="AS42" s="31">
        <f xml:space="preserve"> IF( L37-D42&lt;0,-1,0)</f>
        <v>-1</v>
      </c>
      <c r="AT42" s="31">
        <f xml:space="preserve"> IF(L37-D42&gt;17,C42+2,C42+1)</f>
        <v>5</v>
      </c>
      <c r="AU42" s="31">
        <f t="shared" ref="AU42:AU50" si="64">(AT42+2)-G42</f>
        <v>7</v>
      </c>
      <c r="AV42" s="31">
        <f t="shared" ref="AV42:AV50" si="65" xml:space="preserve"> IF(AU42&lt;0, 0, AU42+AS42)</f>
        <v>6</v>
      </c>
      <c r="AW42" s="47">
        <f t="shared" ref="AW42:AW50" si="66">IF(AV42&lt;0,0,AV42)</f>
        <v>6</v>
      </c>
      <c r="AX42" s="31">
        <f xml:space="preserve"> IF( M37-D42&lt;0,-1,0)</f>
        <v>-1</v>
      </c>
      <c r="AY42" s="31">
        <f xml:space="preserve"> IF(M37-D42&gt;17,C42+2,C42+1)</f>
        <v>5</v>
      </c>
      <c r="AZ42" s="31">
        <f t="shared" ref="AZ42:AZ50" si="67">(AY42+2)-H42</f>
        <v>7</v>
      </c>
      <c r="BA42" s="31">
        <f t="shared" ref="BA42:BA50" si="68">IF(AZ42&lt;0,0,AZ42+AX42)</f>
        <v>6</v>
      </c>
      <c r="BB42" s="47">
        <f t="shared" ref="BB42:BB50" si="69">IF(BA42&lt;0,0,BA42)</f>
        <v>6</v>
      </c>
      <c r="BC42" s="31">
        <f xml:space="preserve"> IF( N37-D42&lt;0,-1,0)</f>
        <v>-1</v>
      </c>
      <c r="BD42" s="31">
        <f xml:space="preserve"> IF(N37-D42&gt;17,C42+2,C42+1)</f>
        <v>5</v>
      </c>
      <c r="BE42" s="31">
        <f t="shared" ref="BE42:BE50" si="70">(BD42+2)-I42</f>
        <v>7</v>
      </c>
      <c r="BF42" s="31">
        <f t="shared" ref="BF42:BF50" si="71" xml:space="preserve"> IF(BE42&lt;0, 0, BE42+BC42)</f>
        <v>6</v>
      </c>
      <c r="BG42" s="47">
        <f t="shared" ref="BG42:BG50" si="72">IF(BF42&lt;0,0,BF42)</f>
        <v>6</v>
      </c>
    </row>
    <row r="43" spans="2:59" x14ac:dyDescent="0.25">
      <c r="B43" s="4">
        <v>2</v>
      </c>
      <c r="C43" s="461">
        <f>'Day 3 INPUT'!C7</f>
        <v>4</v>
      </c>
      <c r="D43" s="463">
        <f>'Day 3 INPUT'!D7</f>
        <v>7</v>
      </c>
      <c r="E43" s="76"/>
      <c r="F43" s="140">
        <f>'Day 3 INPUT'!N7</f>
        <v>0</v>
      </c>
      <c r="G43" s="140">
        <f>'Day 3 INPUT'!O7</f>
        <v>0</v>
      </c>
      <c r="H43" s="140">
        <f>'Day 3 INPUT'!P7</f>
        <v>0</v>
      </c>
      <c r="I43" s="140">
        <f>'Day 3 INPUT'!Q7</f>
        <v>0</v>
      </c>
      <c r="J43" s="2"/>
      <c r="K43" s="6">
        <f t="shared" si="49"/>
        <v>0</v>
      </c>
      <c r="L43" s="6">
        <f t="shared" si="50"/>
        <v>0</v>
      </c>
      <c r="M43" s="6">
        <f t="shared" si="51"/>
        <v>0</v>
      </c>
      <c r="N43" s="6">
        <f t="shared" si="52"/>
        <v>0</v>
      </c>
      <c r="O43" s="9"/>
      <c r="P43" s="3">
        <f>IF(K37=D43,1,0)</f>
        <v>0</v>
      </c>
      <c r="Q43" s="3">
        <f>IF(K37&gt;D43,1,0)</f>
        <v>1</v>
      </c>
      <c r="R43" s="3">
        <f>IF(K37&gt;D43+17,1,0)</f>
        <v>0</v>
      </c>
      <c r="S43" s="3"/>
      <c r="T43" s="3">
        <f t="shared" si="53"/>
        <v>5</v>
      </c>
      <c r="U43" s="15">
        <f t="shared" si="54"/>
        <v>-1</v>
      </c>
      <c r="V43" s="3">
        <f>IF(L37=D43,1,0)</f>
        <v>0</v>
      </c>
      <c r="W43" s="3">
        <f>IF(L37&gt;D43,1,0)</f>
        <v>1</v>
      </c>
      <c r="X43" s="3">
        <f>IF(L37&gt;D43+17,1,0)</f>
        <v>0</v>
      </c>
      <c r="Y43" s="3">
        <f t="shared" si="55"/>
        <v>5</v>
      </c>
      <c r="Z43" s="15">
        <f t="shared" si="56"/>
        <v>-1</v>
      </c>
      <c r="AA43" s="3">
        <f>IF(M37=D43,1,0)</f>
        <v>0</v>
      </c>
      <c r="AB43" s="3">
        <f>IF(M37&gt;D43,1,0)</f>
        <v>1</v>
      </c>
      <c r="AC43" s="3">
        <f>IF(M37&gt;D43+17,1,0)</f>
        <v>0</v>
      </c>
      <c r="AD43" s="3">
        <f t="shared" si="57"/>
        <v>5</v>
      </c>
      <c r="AE43" s="15">
        <f t="shared" si="58"/>
        <v>-1</v>
      </c>
      <c r="AF43" s="3">
        <f>IF(N37=D43,1,0)</f>
        <v>0</v>
      </c>
      <c r="AG43" s="3">
        <f>IF(N37&gt;D43,1,0)</f>
        <v>1</v>
      </c>
      <c r="AH43" s="3">
        <f>IF(N37&gt;D43+17,1,0)</f>
        <v>0</v>
      </c>
      <c r="AI43" s="3"/>
      <c r="AJ43" s="3">
        <f t="shared" si="59"/>
        <v>5</v>
      </c>
      <c r="AK43" s="15">
        <f t="shared" si="60"/>
        <v>-1</v>
      </c>
      <c r="AL43" s="25" t="s">
        <v>8</v>
      </c>
      <c r="AM43" s="25"/>
      <c r="AN43" s="6">
        <f xml:space="preserve"> IF( K37-D43&lt;0,-1,0)</f>
        <v>0</v>
      </c>
      <c r="AO43" s="6">
        <f xml:space="preserve"> IF(K37-D43&gt;17,C43+2,C43+1)</f>
        <v>5</v>
      </c>
      <c r="AP43" s="6">
        <f t="shared" si="61"/>
        <v>7</v>
      </c>
      <c r="AQ43" s="74">
        <f t="shared" si="62"/>
        <v>7</v>
      </c>
      <c r="AR43" s="47">
        <f t="shared" si="63"/>
        <v>7</v>
      </c>
      <c r="AS43" s="6">
        <f xml:space="preserve"> IF( L37-D43&lt;0,-1,0)</f>
        <v>0</v>
      </c>
      <c r="AT43" s="6">
        <f xml:space="preserve"> IF(L37-D43&gt;17,C43+2,C43+1)</f>
        <v>5</v>
      </c>
      <c r="AU43" s="6">
        <f t="shared" si="64"/>
        <v>7</v>
      </c>
      <c r="AV43" s="6">
        <f t="shared" si="65"/>
        <v>7</v>
      </c>
      <c r="AW43" s="47">
        <f t="shared" si="66"/>
        <v>7</v>
      </c>
      <c r="AX43" s="6">
        <f xml:space="preserve"> IF( M37-D43&lt;0,-1,0)</f>
        <v>0</v>
      </c>
      <c r="AY43" s="6">
        <f xml:space="preserve"> IF(M37-D43&gt;17,C43+2,C43+1)</f>
        <v>5</v>
      </c>
      <c r="AZ43" s="6">
        <f t="shared" si="67"/>
        <v>7</v>
      </c>
      <c r="BA43" s="6">
        <f t="shared" si="68"/>
        <v>7</v>
      </c>
      <c r="BB43" s="47">
        <f t="shared" si="69"/>
        <v>7</v>
      </c>
      <c r="BC43" s="6">
        <f xml:space="preserve"> IF( N37-D43&lt;0,-1,0)</f>
        <v>0</v>
      </c>
      <c r="BD43" s="6">
        <f xml:space="preserve"> IF(N37-D43&gt;17,C43+2,C43+1)</f>
        <v>5</v>
      </c>
      <c r="BE43" s="6">
        <f t="shared" si="70"/>
        <v>7</v>
      </c>
      <c r="BF43" s="6">
        <f t="shared" si="71"/>
        <v>7</v>
      </c>
      <c r="BG43" s="47">
        <f t="shared" si="72"/>
        <v>7</v>
      </c>
    </row>
    <row r="44" spans="2:59" x14ac:dyDescent="0.25">
      <c r="B44" s="29">
        <v>3</v>
      </c>
      <c r="C44" s="462">
        <f>'Day 3 INPUT'!C8</f>
        <v>3</v>
      </c>
      <c r="D44" s="464">
        <f>'Day 3 INPUT'!D8</f>
        <v>15</v>
      </c>
      <c r="E44" s="2"/>
      <c r="F44" s="114">
        <f>'Day 3 INPUT'!N8</f>
        <v>0</v>
      </c>
      <c r="G44" s="114">
        <f>'Day 3 INPUT'!O8</f>
        <v>0</v>
      </c>
      <c r="H44" s="114">
        <f>'Day 3 INPUT'!P8</f>
        <v>0</v>
      </c>
      <c r="I44" s="114">
        <f>'Day 3 INPUT'!Q8</f>
        <v>0</v>
      </c>
      <c r="J44" s="2"/>
      <c r="K44" s="31">
        <f t="shared" si="49"/>
        <v>0</v>
      </c>
      <c r="L44" s="31">
        <f t="shared" si="50"/>
        <v>0</v>
      </c>
      <c r="M44" s="31">
        <f t="shared" si="51"/>
        <v>0</v>
      </c>
      <c r="N44" s="31">
        <f t="shared" si="52"/>
        <v>0</v>
      </c>
      <c r="O44" s="9"/>
      <c r="P44" s="33">
        <f>IF(K37=D44,1,0)</f>
        <v>0</v>
      </c>
      <c r="Q44" s="33">
        <f>IF(K37&gt;D44,1,0)</f>
        <v>0</v>
      </c>
      <c r="R44" s="33">
        <f>IF(K37&gt;D44+17,1,0)</f>
        <v>0</v>
      </c>
      <c r="S44" s="33"/>
      <c r="T44" s="33">
        <f t="shared" si="53"/>
        <v>3</v>
      </c>
      <c r="U44" s="181">
        <f t="shared" si="54"/>
        <v>0</v>
      </c>
      <c r="V44" s="33">
        <f>IF(L37=D44,1,0)</f>
        <v>0</v>
      </c>
      <c r="W44" s="33">
        <f>IF(L37&gt;D44,1,0)</f>
        <v>0</v>
      </c>
      <c r="X44" s="33">
        <f>IF(L37&gt;D44+17,1,0)</f>
        <v>0</v>
      </c>
      <c r="Y44" s="33">
        <f t="shared" si="55"/>
        <v>3</v>
      </c>
      <c r="Z44" s="181">
        <f t="shared" si="56"/>
        <v>0</v>
      </c>
      <c r="AA44" s="33">
        <f>IF(M37=D44,1,0)</f>
        <v>0</v>
      </c>
      <c r="AB44" s="33">
        <f>IF(M37&gt;D44,1,0)</f>
        <v>0</v>
      </c>
      <c r="AC44" s="33">
        <f>IF(M37&gt;D44+17,1,0)</f>
        <v>0</v>
      </c>
      <c r="AD44" s="33">
        <f t="shared" si="57"/>
        <v>3</v>
      </c>
      <c r="AE44" s="181">
        <f t="shared" si="58"/>
        <v>0</v>
      </c>
      <c r="AF44" s="33">
        <f>IF(N37=D44,1,0)</f>
        <v>0</v>
      </c>
      <c r="AG44" s="33">
        <f>IF(N37&gt;D44,1,0)</f>
        <v>0</v>
      </c>
      <c r="AH44" s="33">
        <f>IF(N37&gt;D44+17,1,0)</f>
        <v>0</v>
      </c>
      <c r="AI44" s="33"/>
      <c r="AJ44" s="33">
        <f t="shared" si="59"/>
        <v>3</v>
      </c>
      <c r="AK44" s="181">
        <f t="shared" si="60"/>
        <v>0</v>
      </c>
      <c r="AL44" s="2"/>
      <c r="AM44" s="2"/>
      <c r="AN44" s="31">
        <f xml:space="preserve"> IF( K37-D44&lt;0,-1,0)</f>
        <v>-1</v>
      </c>
      <c r="AO44" s="31">
        <f xml:space="preserve"> IF(K37-D44&gt;17,C44+2,C44+1)</f>
        <v>4</v>
      </c>
      <c r="AP44" s="31">
        <f t="shared" si="61"/>
        <v>6</v>
      </c>
      <c r="AQ44" s="31">
        <f t="shared" si="62"/>
        <v>5</v>
      </c>
      <c r="AR44" s="47">
        <f t="shared" si="63"/>
        <v>5</v>
      </c>
      <c r="AS44" s="31">
        <f xml:space="preserve"> IF( L37-D44&lt;0,-1,0)</f>
        <v>-1</v>
      </c>
      <c r="AT44" s="31">
        <f xml:space="preserve"> IF(L37-D44&gt;17,C44+2,C44+1)</f>
        <v>4</v>
      </c>
      <c r="AU44" s="31">
        <f t="shared" si="64"/>
        <v>6</v>
      </c>
      <c r="AV44" s="31">
        <f t="shared" si="65"/>
        <v>5</v>
      </c>
      <c r="AW44" s="47">
        <f t="shared" si="66"/>
        <v>5</v>
      </c>
      <c r="AX44" s="31">
        <f xml:space="preserve"> IF( M37-D44&lt;0,-1,0)</f>
        <v>-1</v>
      </c>
      <c r="AY44" s="31">
        <f xml:space="preserve"> IF(M37-D44&gt;17,C44+2,C44+1)</f>
        <v>4</v>
      </c>
      <c r="AZ44" s="31">
        <f t="shared" si="67"/>
        <v>6</v>
      </c>
      <c r="BA44" s="31">
        <f t="shared" si="68"/>
        <v>5</v>
      </c>
      <c r="BB44" s="47">
        <f t="shared" si="69"/>
        <v>5</v>
      </c>
      <c r="BC44" s="31">
        <f xml:space="preserve"> IF( N37-D44&lt;0,-1,0)</f>
        <v>-1</v>
      </c>
      <c r="BD44" s="31">
        <f xml:space="preserve"> IF(N37-D44&gt;17,C44+2,C44+1)</f>
        <v>4</v>
      </c>
      <c r="BE44" s="31">
        <f t="shared" si="70"/>
        <v>6</v>
      </c>
      <c r="BF44" s="31">
        <f t="shared" si="71"/>
        <v>5</v>
      </c>
      <c r="BG44" s="47">
        <f t="shared" si="72"/>
        <v>5</v>
      </c>
    </row>
    <row r="45" spans="2:59" x14ac:dyDescent="0.25">
      <c r="B45" s="4">
        <v>4</v>
      </c>
      <c r="C45" s="461">
        <f>'Day 3 INPUT'!C9</f>
        <v>4</v>
      </c>
      <c r="D45" s="463">
        <f>'Day 3 INPUT'!D9</f>
        <v>5</v>
      </c>
      <c r="E45" s="76"/>
      <c r="F45" s="140">
        <f>'Day 3 INPUT'!N9</f>
        <v>0</v>
      </c>
      <c r="G45" s="140">
        <f>'Day 3 INPUT'!O9</f>
        <v>0</v>
      </c>
      <c r="H45" s="140">
        <f>'Day 3 INPUT'!P9</f>
        <v>0</v>
      </c>
      <c r="I45" s="140">
        <f>'Day 3 INPUT'!Q9</f>
        <v>0</v>
      </c>
      <c r="J45" s="2"/>
      <c r="K45" s="6">
        <f t="shared" si="49"/>
        <v>0</v>
      </c>
      <c r="L45" s="6">
        <f t="shared" si="50"/>
        <v>0</v>
      </c>
      <c r="M45" s="6">
        <f t="shared" si="51"/>
        <v>0</v>
      </c>
      <c r="N45" s="6">
        <f t="shared" si="52"/>
        <v>0</v>
      </c>
      <c r="O45" s="9"/>
      <c r="P45" s="3">
        <f>IF(K37=D45,1,0)</f>
        <v>0</v>
      </c>
      <c r="Q45" s="3">
        <f>IF(K37&gt;D45,1,0)</f>
        <v>1</v>
      </c>
      <c r="R45" s="3">
        <f>IF(K37&gt;D45+17,1,0)</f>
        <v>0</v>
      </c>
      <c r="S45" s="3"/>
      <c r="T45" s="3">
        <f t="shared" si="53"/>
        <v>5</v>
      </c>
      <c r="U45" s="15">
        <f t="shared" si="54"/>
        <v>-1</v>
      </c>
      <c r="V45" s="3">
        <f>IF(L37=D45,1,0)</f>
        <v>0</v>
      </c>
      <c r="W45" s="3">
        <f>IF(L37&gt;D45,1,0)</f>
        <v>1</v>
      </c>
      <c r="X45" s="3">
        <f>IF(L37&gt;D45+17,1,0)</f>
        <v>0</v>
      </c>
      <c r="Y45" s="3">
        <f t="shared" si="55"/>
        <v>5</v>
      </c>
      <c r="Z45" s="15">
        <f t="shared" si="56"/>
        <v>-1</v>
      </c>
      <c r="AA45" s="3">
        <f>IF(M37=D45,1,0)</f>
        <v>0</v>
      </c>
      <c r="AB45" s="3">
        <f>IF(M37&gt;D45,1,0)</f>
        <v>1</v>
      </c>
      <c r="AC45" s="3">
        <f>IF(M37&gt;D45+17,1,0)</f>
        <v>0</v>
      </c>
      <c r="AD45" s="3">
        <f t="shared" si="57"/>
        <v>5</v>
      </c>
      <c r="AE45" s="15">
        <f t="shared" si="58"/>
        <v>-1</v>
      </c>
      <c r="AF45" s="3">
        <f>IF(N37=D45,1,0)</f>
        <v>0</v>
      </c>
      <c r="AG45" s="3">
        <f>IF(N37&gt;D45,1,0)</f>
        <v>1</v>
      </c>
      <c r="AH45" s="3">
        <f>IF(N37&gt;D45+17,1,0)</f>
        <v>0</v>
      </c>
      <c r="AI45" s="3"/>
      <c r="AJ45" s="3">
        <f t="shared" si="59"/>
        <v>5</v>
      </c>
      <c r="AK45" s="15">
        <f t="shared" si="60"/>
        <v>-1</v>
      </c>
      <c r="AL45" s="2"/>
      <c r="AM45" s="2"/>
      <c r="AN45" s="6">
        <f xml:space="preserve"> IF( K37-D45&lt;0,-1,0)</f>
        <v>0</v>
      </c>
      <c r="AO45" s="6">
        <f xml:space="preserve"> IF(K37-D45&gt;17,C45+2,C45+1)</f>
        <v>5</v>
      </c>
      <c r="AP45" s="6">
        <f t="shared" si="61"/>
        <v>7</v>
      </c>
      <c r="AQ45" s="74">
        <f t="shared" si="62"/>
        <v>7</v>
      </c>
      <c r="AR45" s="47">
        <f t="shared" si="63"/>
        <v>7</v>
      </c>
      <c r="AS45" s="6">
        <f xml:space="preserve"> IF( L37-D45&lt;0,-1,0)</f>
        <v>0</v>
      </c>
      <c r="AT45" s="6">
        <f xml:space="preserve"> IF(L37-D45&gt;17,C45+2,C45+1)</f>
        <v>5</v>
      </c>
      <c r="AU45" s="6">
        <f t="shared" si="64"/>
        <v>7</v>
      </c>
      <c r="AV45" s="6">
        <f t="shared" si="65"/>
        <v>7</v>
      </c>
      <c r="AW45" s="47">
        <f t="shared" si="66"/>
        <v>7</v>
      </c>
      <c r="AX45" s="6">
        <f xml:space="preserve"> IF( M37-D45&lt;0,-1,0)</f>
        <v>0</v>
      </c>
      <c r="AY45" s="6">
        <f xml:space="preserve"> IF(M37-D45&gt;17,C45+2,C45+1)</f>
        <v>5</v>
      </c>
      <c r="AZ45" s="6">
        <f t="shared" si="67"/>
        <v>7</v>
      </c>
      <c r="BA45" s="6">
        <f t="shared" si="68"/>
        <v>7</v>
      </c>
      <c r="BB45" s="47">
        <f t="shared" si="69"/>
        <v>7</v>
      </c>
      <c r="BC45" s="6">
        <f xml:space="preserve"> IF( N37-D45&lt;0,-1,0)</f>
        <v>0</v>
      </c>
      <c r="BD45" s="6">
        <f xml:space="preserve"> IF(N37-D45&gt;17,C45+2,C45+1)</f>
        <v>5</v>
      </c>
      <c r="BE45" s="6">
        <f t="shared" si="70"/>
        <v>7</v>
      </c>
      <c r="BF45" s="6">
        <f t="shared" si="71"/>
        <v>7</v>
      </c>
      <c r="BG45" s="47">
        <f t="shared" si="72"/>
        <v>7</v>
      </c>
    </row>
    <row r="46" spans="2:59" x14ac:dyDescent="0.25">
      <c r="B46" s="29">
        <v>5</v>
      </c>
      <c r="C46" s="462">
        <f>'Day 3 INPUT'!C10</f>
        <v>3</v>
      </c>
      <c r="D46" s="464">
        <f>'Day 3 INPUT'!D10</f>
        <v>1</v>
      </c>
      <c r="E46" s="2"/>
      <c r="F46" s="114">
        <f>'Day 3 INPUT'!N10</f>
        <v>0</v>
      </c>
      <c r="G46" s="114">
        <f>'Day 3 INPUT'!O10</f>
        <v>0</v>
      </c>
      <c r="H46" s="114">
        <f>'Day 3 INPUT'!P10</f>
        <v>0</v>
      </c>
      <c r="I46" s="114">
        <f>'Day 3 INPUT'!Q10</f>
        <v>0</v>
      </c>
      <c r="J46" s="2"/>
      <c r="K46" s="31">
        <f t="shared" si="49"/>
        <v>0</v>
      </c>
      <c r="L46" s="31">
        <f t="shared" si="50"/>
        <v>0</v>
      </c>
      <c r="M46" s="31">
        <f t="shared" si="51"/>
        <v>0</v>
      </c>
      <c r="N46" s="31">
        <f t="shared" si="52"/>
        <v>0</v>
      </c>
      <c r="O46" s="9"/>
      <c r="P46" s="33">
        <f>IF(K37=D46,1,0)</f>
        <v>0</v>
      </c>
      <c r="Q46" s="33">
        <f>IF(K37&gt;D46,1,0)</f>
        <v>1</v>
      </c>
      <c r="R46" s="33">
        <f>IF(K37&gt;D46+17,1,0)</f>
        <v>0</v>
      </c>
      <c r="S46" s="33"/>
      <c r="T46" s="33">
        <f t="shared" si="53"/>
        <v>4</v>
      </c>
      <c r="U46" s="181">
        <f t="shared" si="54"/>
        <v>-1</v>
      </c>
      <c r="V46" s="33">
        <f>IF(L37=D46,1,0)</f>
        <v>0</v>
      </c>
      <c r="W46" s="33">
        <f>IF(L37&gt;D46,1,0)</f>
        <v>1</v>
      </c>
      <c r="X46" s="33">
        <f>IF(L37&gt;D46+17,1,0)</f>
        <v>0</v>
      </c>
      <c r="Y46" s="33">
        <f t="shared" si="55"/>
        <v>4</v>
      </c>
      <c r="Z46" s="181">
        <f t="shared" si="56"/>
        <v>-1</v>
      </c>
      <c r="AA46" s="33">
        <f>IF(M37=D46,1,0)</f>
        <v>0</v>
      </c>
      <c r="AB46" s="33">
        <f>IF(M37&gt;D46,1,0)</f>
        <v>1</v>
      </c>
      <c r="AC46" s="33">
        <f>IF(M37&gt;D46+17,1,0)</f>
        <v>0</v>
      </c>
      <c r="AD46" s="33">
        <f t="shared" si="57"/>
        <v>4</v>
      </c>
      <c r="AE46" s="181">
        <f t="shared" si="58"/>
        <v>-1</v>
      </c>
      <c r="AF46" s="33">
        <f>IF(N37=D46,1,0)</f>
        <v>0</v>
      </c>
      <c r="AG46" s="33">
        <f>IF(N37&gt;D46,1,0)</f>
        <v>1</v>
      </c>
      <c r="AH46" s="33">
        <f>IF(N37&gt;D46+17,1,0)</f>
        <v>0</v>
      </c>
      <c r="AI46" s="33"/>
      <c r="AJ46" s="33">
        <f t="shared" si="59"/>
        <v>4</v>
      </c>
      <c r="AK46" s="181">
        <f t="shared" si="60"/>
        <v>-1</v>
      </c>
      <c r="AL46" s="2"/>
      <c r="AM46" s="2"/>
      <c r="AN46" s="31">
        <f xml:space="preserve"> IF( K37-D46&lt;0,-1,0)</f>
        <v>0</v>
      </c>
      <c r="AO46" s="31">
        <f xml:space="preserve"> IF(K37-D46&gt;17,C46+2,C46+1)</f>
        <v>4</v>
      </c>
      <c r="AP46" s="31">
        <f t="shared" si="61"/>
        <v>6</v>
      </c>
      <c r="AQ46" s="31">
        <f t="shared" si="62"/>
        <v>6</v>
      </c>
      <c r="AR46" s="47">
        <f t="shared" si="63"/>
        <v>6</v>
      </c>
      <c r="AS46" s="31">
        <f xml:space="preserve"> IF( L37-D46&lt;0,-1,0)</f>
        <v>0</v>
      </c>
      <c r="AT46" s="31">
        <f xml:space="preserve"> IF(L37-D46&gt;17,C46+2,C46+1)</f>
        <v>4</v>
      </c>
      <c r="AU46" s="31">
        <f t="shared" si="64"/>
        <v>6</v>
      </c>
      <c r="AV46" s="31">
        <f t="shared" si="65"/>
        <v>6</v>
      </c>
      <c r="AW46" s="47">
        <f t="shared" si="66"/>
        <v>6</v>
      </c>
      <c r="AX46" s="31">
        <f xml:space="preserve"> IF( M37-D46&lt;0,-1,0)</f>
        <v>0</v>
      </c>
      <c r="AY46" s="31">
        <f xml:space="preserve"> IF(M37-D46&gt;17,C46+2,C46+1)</f>
        <v>4</v>
      </c>
      <c r="AZ46" s="31">
        <f t="shared" si="67"/>
        <v>6</v>
      </c>
      <c r="BA46" s="31">
        <f t="shared" si="68"/>
        <v>6</v>
      </c>
      <c r="BB46" s="47">
        <f t="shared" si="69"/>
        <v>6</v>
      </c>
      <c r="BC46" s="31">
        <f xml:space="preserve"> IF( N37-D46&lt;0,-1,0)</f>
        <v>0</v>
      </c>
      <c r="BD46" s="31">
        <f xml:space="preserve"> IF(N37-D46&gt;17,C46+2,C46+1)</f>
        <v>4</v>
      </c>
      <c r="BE46" s="6">
        <f t="shared" si="70"/>
        <v>6</v>
      </c>
      <c r="BF46" s="6">
        <f t="shared" si="71"/>
        <v>6</v>
      </c>
      <c r="BG46" s="47">
        <f t="shared" si="72"/>
        <v>6</v>
      </c>
    </row>
    <row r="47" spans="2:59" x14ac:dyDescent="0.25">
      <c r="B47" s="4">
        <v>6</v>
      </c>
      <c r="C47" s="461">
        <f>'Day 3 INPUT'!C11</f>
        <v>4</v>
      </c>
      <c r="D47" s="463">
        <f>'Day 3 INPUT'!D11</f>
        <v>9</v>
      </c>
      <c r="E47" s="76"/>
      <c r="F47" s="140">
        <f>'Day 3 INPUT'!N11</f>
        <v>0</v>
      </c>
      <c r="G47" s="140">
        <f>'Day 3 INPUT'!O11</f>
        <v>0</v>
      </c>
      <c r="H47" s="140">
        <f>'Day 3 INPUT'!P11</f>
        <v>0</v>
      </c>
      <c r="I47" s="140">
        <f>'Day 3 INPUT'!Q11</f>
        <v>0</v>
      </c>
      <c r="J47" s="2"/>
      <c r="K47" s="6">
        <f t="shared" si="49"/>
        <v>0</v>
      </c>
      <c r="L47" s="6">
        <f t="shared" si="50"/>
        <v>0</v>
      </c>
      <c r="M47" s="6">
        <f t="shared" si="51"/>
        <v>0</v>
      </c>
      <c r="N47" s="6">
        <f t="shared" si="52"/>
        <v>0</v>
      </c>
      <c r="O47" s="9"/>
      <c r="P47" s="3">
        <f>IF(K37=D47,1,0)</f>
        <v>0</v>
      </c>
      <c r="Q47" s="3">
        <f>IF(K37&gt;D47,1,0)</f>
        <v>1</v>
      </c>
      <c r="R47" s="3">
        <f>IF(K37&gt;D47+17,1,0)</f>
        <v>0</v>
      </c>
      <c r="S47" s="3"/>
      <c r="T47" s="3">
        <f t="shared" si="53"/>
        <v>5</v>
      </c>
      <c r="U47" s="15">
        <f t="shared" si="54"/>
        <v>-1</v>
      </c>
      <c r="V47" s="3">
        <f>IF(L37=D47,1,0)</f>
        <v>0</v>
      </c>
      <c r="W47" s="3">
        <f>IF(L37&gt;D47,1,0)</f>
        <v>1</v>
      </c>
      <c r="X47" s="3">
        <f>IF(L37&gt;D47+17,1,0)</f>
        <v>0</v>
      </c>
      <c r="Y47" s="3">
        <f t="shared" si="55"/>
        <v>5</v>
      </c>
      <c r="Z47" s="15">
        <f t="shared" si="56"/>
        <v>-1</v>
      </c>
      <c r="AA47" s="3">
        <f>IF(M37=D47,1,0)</f>
        <v>0</v>
      </c>
      <c r="AB47" s="3">
        <f>IF(M37&gt;D47,1,0)</f>
        <v>1</v>
      </c>
      <c r="AC47" s="3">
        <f>IF(M37&gt;D47+17,1,0)</f>
        <v>0</v>
      </c>
      <c r="AD47" s="3">
        <f t="shared" si="57"/>
        <v>5</v>
      </c>
      <c r="AE47" s="15">
        <f t="shared" si="58"/>
        <v>-1</v>
      </c>
      <c r="AF47" s="3">
        <f>IF(N37=D47,1,0)</f>
        <v>0</v>
      </c>
      <c r="AG47" s="3">
        <f>IF(N37&gt;D47,1,0)</f>
        <v>1</v>
      </c>
      <c r="AH47" s="3">
        <f>IF(N37&gt;D47+17,1,0)</f>
        <v>0</v>
      </c>
      <c r="AI47" s="3"/>
      <c r="AJ47" s="3">
        <f t="shared" si="59"/>
        <v>5</v>
      </c>
      <c r="AK47" s="15">
        <f t="shared" si="60"/>
        <v>-1</v>
      </c>
      <c r="AL47" s="2"/>
      <c r="AM47" s="2"/>
      <c r="AN47" s="6">
        <f xml:space="preserve"> IF( K37-D47&lt;0,-1,0)</f>
        <v>0</v>
      </c>
      <c r="AO47" s="6">
        <f xml:space="preserve"> IF(K37-D47&gt;17,C47+2,C47+1)</f>
        <v>5</v>
      </c>
      <c r="AP47" s="6">
        <f t="shared" si="61"/>
        <v>7</v>
      </c>
      <c r="AQ47" s="74">
        <f t="shared" si="62"/>
        <v>7</v>
      </c>
      <c r="AR47" s="47">
        <f t="shared" si="63"/>
        <v>7</v>
      </c>
      <c r="AS47" s="6">
        <f xml:space="preserve"> IF( L37-D47&lt;0,-1,0)</f>
        <v>0</v>
      </c>
      <c r="AT47" s="6">
        <f xml:space="preserve"> IF(L37-D47&gt;17,C47+2,C47+1)</f>
        <v>5</v>
      </c>
      <c r="AU47" s="6">
        <f t="shared" si="64"/>
        <v>7</v>
      </c>
      <c r="AV47" s="6">
        <f t="shared" si="65"/>
        <v>7</v>
      </c>
      <c r="AW47" s="47">
        <f t="shared" si="66"/>
        <v>7</v>
      </c>
      <c r="AX47" s="6">
        <f xml:space="preserve"> IF( M37-D47&lt;0,-1,0)</f>
        <v>0</v>
      </c>
      <c r="AY47" s="6">
        <f xml:space="preserve"> IF(M37-D47&gt;17,C47+2,C47+1)</f>
        <v>5</v>
      </c>
      <c r="AZ47" s="6">
        <f t="shared" si="67"/>
        <v>7</v>
      </c>
      <c r="BA47" s="6">
        <f t="shared" si="68"/>
        <v>7</v>
      </c>
      <c r="BB47" s="47">
        <f t="shared" si="69"/>
        <v>7</v>
      </c>
      <c r="BC47" s="6">
        <f xml:space="preserve"> IF( N37-D47&lt;0,-1,0)</f>
        <v>0</v>
      </c>
      <c r="BD47" s="6">
        <f xml:space="preserve"> IF(N37-D47&gt;17,C47+2,C47+1)</f>
        <v>5</v>
      </c>
      <c r="BE47" s="6">
        <f t="shared" si="70"/>
        <v>7</v>
      </c>
      <c r="BF47" s="6">
        <f t="shared" si="71"/>
        <v>7</v>
      </c>
      <c r="BG47" s="47">
        <f t="shared" si="72"/>
        <v>7</v>
      </c>
    </row>
    <row r="48" spans="2:59" x14ac:dyDescent="0.25">
      <c r="B48" s="29">
        <v>7</v>
      </c>
      <c r="C48" s="462">
        <f>'Day 3 INPUT'!C12</f>
        <v>5</v>
      </c>
      <c r="D48" s="464">
        <f>'Day 3 INPUT'!D12</f>
        <v>3</v>
      </c>
      <c r="E48" s="2"/>
      <c r="F48" s="114">
        <f>'Day 3 INPUT'!N12</f>
        <v>0</v>
      </c>
      <c r="G48" s="114">
        <f>'Day 3 INPUT'!O12</f>
        <v>0</v>
      </c>
      <c r="H48" s="114">
        <f>'Day 3 INPUT'!P12</f>
        <v>0</v>
      </c>
      <c r="I48" s="114">
        <f>'Day 3 INPUT'!Q12</f>
        <v>0</v>
      </c>
      <c r="J48" s="2"/>
      <c r="K48" s="31">
        <f t="shared" si="49"/>
        <v>0</v>
      </c>
      <c r="L48" s="31">
        <f t="shared" si="50"/>
        <v>0</v>
      </c>
      <c r="M48" s="31">
        <f t="shared" si="51"/>
        <v>0</v>
      </c>
      <c r="N48" s="31">
        <f t="shared" si="52"/>
        <v>0</v>
      </c>
      <c r="O48" s="9"/>
      <c r="P48" s="33">
        <f>IF(K37=D48,1,0)</f>
        <v>0</v>
      </c>
      <c r="Q48" s="33">
        <f>IF(K37&gt;D48,1,0)</f>
        <v>1</v>
      </c>
      <c r="R48" s="33">
        <f>IF(K37&gt;D48+17,1,0)</f>
        <v>0</v>
      </c>
      <c r="S48" s="33"/>
      <c r="T48" s="33">
        <f t="shared" si="53"/>
        <v>6</v>
      </c>
      <c r="U48" s="181">
        <f t="shared" si="54"/>
        <v>-1</v>
      </c>
      <c r="V48" s="33">
        <f>IF(L37=D48,1,0)</f>
        <v>0</v>
      </c>
      <c r="W48" s="33">
        <f>IF(L37&gt;D48,1,0)</f>
        <v>1</v>
      </c>
      <c r="X48" s="33">
        <f>IF(L37&gt;D48+17,1,0)</f>
        <v>0</v>
      </c>
      <c r="Y48" s="33">
        <f t="shared" si="55"/>
        <v>6</v>
      </c>
      <c r="Z48" s="181">
        <f t="shared" si="56"/>
        <v>-1</v>
      </c>
      <c r="AA48" s="33">
        <f>IF(M37=D48,1,0)</f>
        <v>0</v>
      </c>
      <c r="AB48" s="33">
        <f>IF(M37&gt;D48,1,0)</f>
        <v>1</v>
      </c>
      <c r="AC48" s="33">
        <f>IF(M37&gt;D48+17,1,0)</f>
        <v>0</v>
      </c>
      <c r="AD48" s="33">
        <f t="shared" si="57"/>
        <v>6</v>
      </c>
      <c r="AE48" s="181">
        <f t="shared" si="58"/>
        <v>-1</v>
      </c>
      <c r="AF48" s="33">
        <f>IF(N37=D48,1,0)</f>
        <v>0</v>
      </c>
      <c r="AG48" s="33">
        <f>IF(N37&gt;D48,1,0)</f>
        <v>1</v>
      </c>
      <c r="AH48" s="33">
        <f>IF(N37&gt;D48+17,1,0)</f>
        <v>0</v>
      </c>
      <c r="AI48" s="33"/>
      <c r="AJ48" s="33">
        <f t="shared" si="59"/>
        <v>6</v>
      </c>
      <c r="AK48" s="181">
        <f t="shared" si="60"/>
        <v>-1</v>
      </c>
      <c r="AL48" s="2"/>
      <c r="AM48" s="2"/>
      <c r="AN48" s="31">
        <f xml:space="preserve"> IF( K37-D48&lt;0,-1,0)</f>
        <v>0</v>
      </c>
      <c r="AO48" s="31">
        <f xml:space="preserve"> IF(K37-D48&gt;17,C48+2,C48+1)</f>
        <v>6</v>
      </c>
      <c r="AP48" s="31">
        <f t="shared" si="61"/>
        <v>8</v>
      </c>
      <c r="AQ48" s="31">
        <f t="shared" si="62"/>
        <v>8</v>
      </c>
      <c r="AR48" s="47">
        <f t="shared" si="63"/>
        <v>8</v>
      </c>
      <c r="AS48" s="31">
        <f xml:space="preserve"> IF( L37-D48&lt;0,-1,0)</f>
        <v>0</v>
      </c>
      <c r="AT48" s="31">
        <f xml:space="preserve"> IF(L37-D48&gt;17,C48+2,C48+1)</f>
        <v>6</v>
      </c>
      <c r="AU48" s="31">
        <f t="shared" si="64"/>
        <v>8</v>
      </c>
      <c r="AV48" s="31">
        <f t="shared" si="65"/>
        <v>8</v>
      </c>
      <c r="AW48" s="47">
        <f t="shared" si="66"/>
        <v>8</v>
      </c>
      <c r="AX48" s="31">
        <f xml:space="preserve"> IF( M37-D48&lt;0,-1,0)</f>
        <v>0</v>
      </c>
      <c r="AY48" s="31">
        <f xml:space="preserve"> IF(M37-D48&gt;17,C48+2,C48+1)</f>
        <v>6</v>
      </c>
      <c r="AZ48" s="31">
        <f t="shared" si="67"/>
        <v>8</v>
      </c>
      <c r="BA48" s="31">
        <f t="shared" si="68"/>
        <v>8</v>
      </c>
      <c r="BB48" s="47">
        <f t="shared" si="69"/>
        <v>8</v>
      </c>
      <c r="BC48" s="31">
        <f xml:space="preserve"> IF( N37-D48&lt;0,-1,0)</f>
        <v>0</v>
      </c>
      <c r="BD48" s="31">
        <f xml:space="preserve"> IF(N37-D48&gt;17,C48+2,C48+1)</f>
        <v>6</v>
      </c>
      <c r="BE48" s="31">
        <f t="shared" si="70"/>
        <v>8</v>
      </c>
      <c r="BF48" s="31">
        <f t="shared" si="71"/>
        <v>8</v>
      </c>
      <c r="BG48" s="47">
        <f t="shared" si="72"/>
        <v>8</v>
      </c>
    </row>
    <row r="49" spans="2:59" x14ac:dyDescent="0.25">
      <c r="B49" s="4">
        <v>8</v>
      </c>
      <c r="C49" s="461">
        <f>'Day 3 INPUT'!C13</f>
        <v>3</v>
      </c>
      <c r="D49" s="463">
        <f>'Day 3 INPUT'!D13</f>
        <v>17</v>
      </c>
      <c r="E49" s="76"/>
      <c r="F49" s="140">
        <f>'Day 3 INPUT'!N13</f>
        <v>0</v>
      </c>
      <c r="G49" s="140">
        <f>'Day 3 INPUT'!O13</f>
        <v>0</v>
      </c>
      <c r="H49" s="140">
        <f>'Day 3 INPUT'!P13</f>
        <v>0</v>
      </c>
      <c r="I49" s="140">
        <f>'Day 3 INPUT'!Q13</f>
        <v>0</v>
      </c>
      <c r="J49" s="2"/>
      <c r="K49" s="6">
        <f t="shared" si="49"/>
        <v>0</v>
      </c>
      <c r="L49" s="6">
        <f t="shared" si="50"/>
        <v>0</v>
      </c>
      <c r="M49" s="6">
        <f t="shared" si="51"/>
        <v>0</v>
      </c>
      <c r="N49" s="6">
        <f t="shared" si="52"/>
        <v>0</v>
      </c>
      <c r="O49" s="9"/>
      <c r="P49" s="3">
        <f>IF(K37=D49,1,0)</f>
        <v>0</v>
      </c>
      <c r="Q49" s="3">
        <f>IF(K37&gt;D49,1,0)</f>
        <v>0</v>
      </c>
      <c r="R49" s="3">
        <f>IF(K37&gt;D49+17,1,0)</f>
        <v>0</v>
      </c>
      <c r="S49" s="3"/>
      <c r="T49" s="3">
        <f t="shared" si="53"/>
        <v>3</v>
      </c>
      <c r="U49" s="15">
        <f t="shared" si="54"/>
        <v>0</v>
      </c>
      <c r="V49" s="3">
        <f>IF(L37=D49,1,0)</f>
        <v>0</v>
      </c>
      <c r="W49" s="3">
        <f>IF(L37&gt;D49,1,0)</f>
        <v>0</v>
      </c>
      <c r="X49" s="3">
        <f>IF(L37&gt;D49+17,1,0)</f>
        <v>0</v>
      </c>
      <c r="Y49" s="3">
        <f t="shared" si="55"/>
        <v>3</v>
      </c>
      <c r="Z49" s="15">
        <f t="shared" si="56"/>
        <v>0</v>
      </c>
      <c r="AA49" s="3">
        <f>IF(M37=D49,1,0)</f>
        <v>0</v>
      </c>
      <c r="AB49" s="3">
        <f>IF(M37&gt;D49,1,0)</f>
        <v>0</v>
      </c>
      <c r="AC49" s="3">
        <f>IF(M37&gt;D49+17,1,0)</f>
        <v>0</v>
      </c>
      <c r="AD49" s="3">
        <f t="shared" si="57"/>
        <v>3</v>
      </c>
      <c r="AE49" s="15">
        <f t="shared" si="58"/>
        <v>0</v>
      </c>
      <c r="AF49" s="3">
        <f>IF(N37=D49,1,0)</f>
        <v>0</v>
      </c>
      <c r="AG49" s="3">
        <f>IF(N37&gt;D49,1,0)</f>
        <v>0</v>
      </c>
      <c r="AH49" s="3">
        <f>IF(N37&gt;D49+17,1,0)</f>
        <v>0</v>
      </c>
      <c r="AI49" s="3"/>
      <c r="AJ49" s="3">
        <f t="shared" si="59"/>
        <v>3</v>
      </c>
      <c r="AK49" s="15">
        <f t="shared" si="60"/>
        <v>0</v>
      </c>
      <c r="AL49" s="2"/>
      <c r="AM49" s="2"/>
      <c r="AN49" s="6">
        <f xml:space="preserve"> IF( K37-D49&lt;0,-1,0)</f>
        <v>-1</v>
      </c>
      <c r="AO49" s="6">
        <f xml:space="preserve"> IF(K37-D49&gt;17,C49+2,C49+1)</f>
        <v>4</v>
      </c>
      <c r="AP49" s="6">
        <f t="shared" si="61"/>
        <v>6</v>
      </c>
      <c r="AQ49" s="74">
        <f t="shared" si="62"/>
        <v>5</v>
      </c>
      <c r="AR49" s="47">
        <f t="shared" si="63"/>
        <v>5</v>
      </c>
      <c r="AS49" s="6">
        <f xml:space="preserve"> IF( L37-D49&lt;0,-1,0)</f>
        <v>-1</v>
      </c>
      <c r="AT49" s="6">
        <f xml:space="preserve"> IF(L37-D49&gt;17,C49+2,C49+1)</f>
        <v>4</v>
      </c>
      <c r="AU49" s="6">
        <f t="shared" si="64"/>
        <v>6</v>
      </c>
      <c r="AV49" s="6">
        <f t="shared" si="65"/>
        <v>5</v>
      </c>
      <c r="AW49" s="47">
        <f t="shared" si="66"/>
        <v>5</v>
      </c>
      <c r="AX49" s="6">
        <f xml:space="preserve"> IF( M37-D49&lt;0,-1,0)</f>
        <v>-1</v>
      </c>
      <c r="AY49" s="6">
        <f xml:space="preserve"> IF(M37-D49&gt;17,C49+2,C49+1)</f>
        <v>4</v>
      </c>
      <c r="AZ49" s="6">
        <f t="shared" si="67"/>
        <v>6</v>
      </c>
      <c r="BA49" s="6">
        <f t="shared" si="68"/>
        <v>5</v>
      </c>
      <c r="BB49" s="47">
        <f t="shared" si="69"/>
        <v>5</v>
      </c>
      <c r="BC49" s="6">
        <f xml:space="preserve"> IF( N37-D49&lt;0,-1,0)</f>
        <v>-1</v>
      </c>
      <c r="BD49" s="6">
        <f xml:space="preserve"> IF(N37-D49&gt;17,C49+2,C49+1)</f>
        <v>4</v>
      </c>
      <c r="BE49" s="6">
        <f t="shared" si="70"/>
        <v>6</v>
      </c>
      <c r="BF49" s="6">
        <f t="shared" si="71"/>
        <v>5</v>
      </c>
      <c r="BG49" s="47">
        <f t="shared" si="72"/>
        <v>5</v>
      </c>
    </row>
    <row r="50" spans="2:59" x14ac:dyDescent="0.25">
      <c r="B50" s="29">
        <v>9</v>
      </c>
      <c r="C50" s="462">
        <f>'Day 3 INPUT'!C14</f>
        <v>5</v>
      </c>
      <c r="D50" s="464">
        <f>'Day 3 INPUT'!D14</f>
        <v>11</v>
      </c>
      <c r="E50" s="2"/>
      <c r="F50" s="114">
        <f>'Day 3 INPUT'!N14</f>
        <v>0</v>
      </c>
      <c r="G50" s="114">
        <f>'Day 3 INPUT'!O14</f>
        <v>0</v>
      </c>
      <c r="H50" s="114">
        <f>'Day 3 INPUT'!P14</f>
        <v>0</v>
      </c>
      <c r="I50" s="114">
        <f>'Day 3 INPUT'!Q14</f>
        <v>0</v>
      </c>
      <c r="J50" s="2"/>
      <c r="K50" s="31">
        <f t="shared" si="49"/>
        <v>0</v>
      </c>
      <c r="L50" s="31">
        <f t="shared" si="50"/>
        <v>0</v>
      </c>
      <c r="M50" s="31">
        <f t="shared" si="51"/>
        <v>0</v>
      </c>
      <c r="N50" s="31">
        <f t="shared" si="52"/>
        <v>0</v>
      </c>
      <c r="O50" s="9"/>
      <c r="P50" s="33">
        <f>IF(K37=D50,1,0)</f>
        <v>0</v>
      </c>
      <c r="Q50" s="33">
        <f>IF(K37&gt;D50,1,0)</f>
        <v>0</v>
      </c>
      <c r="R50" s="33">
        <f>IF(K37&gt;D50+17,1,0)</f>
        <v>0</v>
      </c>
      <c r="S50" s="33"/>
      <c r="T50" s="33">
        <f t="shared" si="53"/>
        <v>5</v>
      </c>
      <c r="U50" s="181">
        <f t="shared" si="54"/>
        <v>0</v>
      </c>
      <c r="V50" s="33">
        <f>IF(L37=D50,1,0)</f>
        <v>0</v>
      </c>
      <c r="W50" s="33">
        <f>IF(L37&gt;D50,1,0)</f>
        <v>0</v>
      </c>
      <c r="X50" s="33">
        <f>IF(L37&gt;D50+17,1,0)</f>
        <v>0</v>
      </c>
      <c r="Y50" s="33">
        <f t="shared" si="55"/>
        <v>5</v>
      </c>
      <c r="Z50" s="181">
        <f t="shared" si="56"/>
        <v>0</v>
      </c>
      <c r="AA50" s="33">
        <f>IF(M37=D50,1,0)</f>
        <v>1</v>
      </c>
      <c r="AB50" s="33">
        <f>IF(M37&gt;D50,1,0)</f>
        <v>0</v>
      </c>
      <c r="AC50" s="33">
        <f>IF(M37&gt;D50+17,1,0)</f>
        <v>0</v>
      </c>
      <c r="AD50" s="33">
        <f t="shared" si="57"/>
        <v>6</v>
      </c>
      <c r="AE50" s="181">
        <f t="shared" si="58"/>
        <v>-1</v>
      </c>
      <c r="AF50" s="33">
        <f>IF(N37=D50,1,0)</f>
        <v>1</v>
      </c>
      <c r="AG50" s="33">
        <f>IF(N37&gt;D50,1,0)</f>
        <v>0</v>
      </c>
      <c r="AH50" s="33">
        <f>IF(N37&gt;D50+17,1,0)</f>
        <v>0</v>
      </c>
      <c r="AI50" s="33"/>
      <c r="AJ50" s="33">
        <f t="shared" si="59"/>
        <v>6</v>
      </c>
      <c r="AK50" s="181">
        <f t="shared" si="60"/>
        <v>-1</v>
      </c>
      <c r="AL50" s="2"/>
      <c r="AM50" s="2"/>
      <c r="AN50" s="31">
        <f xml:space="preserve"> IF( K37-D50&lt;0,-1,0)</f>
        <v>-1</v>
      </c>
      <c r="AO50" s="31">
        <f xml:space="preserve"> IF(K37-D50&gt;17,C50+2,C50+1)</f>
        <v>6</v>
      </c>
      <c r="AP50" s="31">
        <f t="shared" si="61"/>
        <v>8</v>
      </c>
      <c r="AQ50" s="31">
        <f t="shared" si="62"/>
        <v>7</v>
      </c>
      <c r="AR50" s="47">
        <f t="shared" si="63"/>
        <v>7</v>
      </c>
      <c r="AS50" s="31">
        <f xml:space="preserve"> IF( L37-D50&lt;0,-1,0)</f>
        <v>-1</v>
      </c>
      <c r="AT50" s="31">
        <f xml:space="preserve"> IF(L37-D50&gt;17,C50+2,C50+1)</f>
        <v>6</v>
      </c>
      <c r="AU50" s="31">
        <f t="shared" si="64"/>
        <v>8</v>
      </c>
      <c r="AV50" s="31">
        <f t="shared" si="65"/>
        <v>7</v>
      </c>
      <c r="AW50" s="47">
        <f t="shared" si="66"/>
        <v>7</v>
      </c>
      <c r="AX50" s="31">
        <f xml:space="preserve"> IF( M37-D50&lt;0,-1,0)</f>
        <v>0</v>
      </c>
      <c r="AY50" s="31">
        <f xml:space="preserve"> IF(M37-D50&gt;17,C50+2,C50+1)</f>
        <v>6</v>
      </c>
      <c r="AZ50" s="31">
        <f t="shared" si="67"/>
        <v>8</v>
      </c>
      <c r="BA50" s="31">
        <f t="shared" si="68"/>
        <v>8</v>
      </c>
      <c r="BB50" s="47">
        <f t="shared" si="69"/>
        <v>8</v>
      </c>
      <c r="BC50" s="31">
        <f xml:space="preserve"> IF( N37-D50&lt;0,-1,0)</f>
        <v>0</v>
      </c>
      <c r="BD50" s="31">
        <f xml:space="preserve"> IF(N37-D50&gt;17,C50+2,C50+1)</f>
        <v>6</v>
      </c>
      <c r="BE50" s="31">
        <f t="shared" si="70"/>
        <v>8</v>
      </c>
      <c r="BF50" s="31">
        <f t="shared" si="71"/>
        <v>8</v>
      </c>
      <c r="BG50" s="47">
        <f t="shared" si="72"/>
        <v>8</v>
      </c>
    </row>
    <row r="51" spans="2:59" x14ac:dyDescent="0.25">
      <c r="B51" s="4" t="s">
        <v>1</v>
      </c>
      <c r="C51" s="4">
        <f>SUM(C42:C50)</f>
        <v>35</v>
      </c>
      <c r="D51" s="4"/>
      <c r="E51" s="2"/>
      <c r="F51" s="6">
        <f>SUM(F42:F50)</f>
        <v>0</v>
      </c>
      <c r="G51" s="6">
        <f>SUM(G42:G50)</f>
        <v>0</v>
      </c>
      <c r="H51" s="6">
        <f>SUM(H42:H50)</f>
        <v>0</v>
      </c>
      <c r="I51" s="6">
        <f>SUM(I42:I50)</f>
        <v>0</v>
      </c>
      <c r="J51" s="2"/>
      <c r="K51" s="6">
        <f>SUM(K42:K50)</f>
        <v>0</v>
      </c>
      <c r="L51" s="6">
        <f>SUM(L42:L50)</f>
        <v>0</v>
      </c>
      <c r="M51" s="6">
        <f>SUM(M42:M50)</f>
        <v>0</v>
      </c>
      <c r="N51" s="6">
        <f>SUM(N42:N50)</f>
        <v>0</v>
      </c>
      <c r="O51" s="9"/>
      <c r="P51" s="3" t="s">
        <v>8</v>
      </c>
      <c r="Q51" s="3" t="s">
        <v>27</v>
      </c>
      <c r="R51" s="3"/>
      <c r="S51" s="3"/>
      <c r="T51" s="3" t="s">
        <v>8</v>
      </c>
      <c r="U51" s="15">
        <f>SUM(U42:U50)</f>
        <v>-5</v>
      </c>
      <c r="V51" s="3" t="s">
        <v>8</v>
      </c>
      <c r="W51" s="3" t="s">
        <v>27</v>
      </c>
      <c r="X51" s="3"/>
      <c r="Y51" s="3" t="s">
        <v>8</v>
      </c>
      <c r="Z51" s="15">
        <f>SUM(Z42:Z50)</f>
        <v>-5</v>
      </c>
      <c r="AA51" s="3" t="s">
        <v>8</v>
      </c>
      <c r="AB51" s="3" t="s">
        <v>27</v>
      </c>
      <c r="AC51" s="3"/>
      <c r="AD51" s="3" t="s">
        <v>8</v>
      </c>
      <c r="AE51" s="15">
        <f>SUM(AE42:AE50)</f>
        <v>-6</v>
      </c>
      <c r="AF51" s="3" t="s">
        <v>8</v>
      </c>
      <c r="AG51" s="3" t="s">
        <v>27</v>
      </c>
      <c r="AH51" s="3"/>
      <c r="AI51" s="3"/>
      <c r="AJ51" s="3" t="s">
        <v>8</v>
      </c>
      <c r="AK51" s="15">
        <f>SUM(AK42:AK50)</f>
        <v>-6</v>
      </c>
      <c r="AL51" s="2"/>
      <c r="AM51" s="2"/>
      <c r="AN51" s="6" t="s">
        <v>8</v>
      </c>
      <c r="AO51" s="6" t="s">
        <v>8</v>
      </c>
      <c r="AP51" s="6"/>
      <c r="AQ51" s="6">
        <f>SUM(AQ42:AQ50)</f>
        <v>58</v>
      </c>
      <c r="AR51" s="48">
        <f>SUM(AR42:AR50)</f>
        <v>58</v>
      </c>
      <c r="AS51" s="6" t="s">
        <v>8</v>
      </c>
      <c r="AT51" s="6" t="s">
        <v>8</v>
      </c>
      <c r="AU51" s="6"/>
      <c r="AV51" s="6">
        <f>SUM(AV42:AV50)</f>
        <v>58</v>
      </c>
      <c r="AW51" s="48">
        <f>SUM(AW42:AW50)</f>
        <v>58</v>
      </c>
      <c r="AX51" s="6" t="s">
        <v>8</v>
      </c>
      <c r="AY51" s="6" t="s">
        <v>8</v>
      </c>
      <c r="AZ51" s="6"/>
      <c r="BA51" s="6">
        <f>SUM(BA42:BA50)</f>
        <v>59</v>
      </c>
      <c r="BB51" s="48">
        <f>SUM(BB42:BB50)</f>
        <v>59</v>
      </c>
      <c r="BC51" s="6" t="s">
        <v>8</v>
      </c>
      <c r="BD51" s="6" t="s">
        <v>8</v>
      </c>
      <c r="BE51" s="6"/>
      <c r="BF51" s="6">
        <f>SUM(BF42:BF50)</f>
        <v>59</v>
      </c>
      <c r="BG51" s="48">
        <f>SUM(BG42:BG50)</f>
        <v>59</v>
      </c>
    </row>
    <row r="52" spans="2:59" x14ac:dyDescent="0.25">
      <c r="B52" s="26" t="s">
        <v>8</v>
      </c>
      <c r="C52" s="26"/>
      <c r="D52" s="26"/>
      <c r="E52" s="26"/>
      <c r="F52" s="26"/>
      <c r="G52" s="26"/>
      <c r="H52" s="26"/>
      <c r="I52" s="26"/>
      <c r="J52" s="26"/>
    </row>
  </sheetData>
  <mergeCells count="8">
    <mergeCell ref="F39:I39"/>
    <mergeCell ref="AN39:AV39"/>
    <mergeCell ref="P41:T41"/>
    <mergeCell ref="F5:I5"/>
    <mergeCell ref="AN5:AV5"/>
    <mergeCell ref="AF7:AJ7"/>
    <mergeCell ref="F22:I22"/>
    <mergeCell ref="AN22:AV2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U28"/>
  <sheetViews>
    <sheetView zoomScale="89" zoomScaleNormal="89" workbookViewId="0">
      <selection activeCell="U22" sqref="U22"/>
    </sheetView>
  </sheetViews>
  <sheetFormatPr defaultRowHeight="15" x14ac:dyDescent="0.25"/>
  <cols>
    <col min="1" max="4" width="6.7109375" customWidth="1"/>
    <col min="5" max="6" width="4.7109375" customWidth="1"/>
    <col min="7" max="18" width="6.7109375" customWidth="1"/>
  </cols>
  <sheetData>
    <row r="2" spans="1:21" x14ac:dyDescent="0.25">
      <c r="A2" s="75" t="s">
        <v>31</v>
      </c>
      <c r="G2" s="88" t="str">
        <f>'DAY 1 INPUT'!F4</f>
        <v>Steve</v>
      </c>
      <c r="H2" s="88" t="str">
        <f>'DAY 1 INPUT'!G4</f>
        <v>Jeff</v>
      </c>
      <c r="I2" s="35" t="str">
        <f>'DAY 1 INPUT'!H4</f>
        <v>Mike</v>
      </c>
      <c r="J2" s="35" t="str">
        <f>'DAY 1 INPUT'!I4</f>
        <v>Rich M</v>
      </c>
      <c r="K2" s="34" t="str">
        <f>'DAY 1 INPUT'!J4</f>
        <v>Derm</v>
      </c>
      <c r="L2" s="34" t="str">
        <f>'DAY 1 INPUT'!K4</f>
        <v>Tom</v>
      </c>
      <c r="M2" s="94" t="str">
        <f>'DAY 1 INPUT'!L4</f>
        <v>Neil</v>
      </c>
      <c r="N2" s="94" t="str">
        <f>'DAY 1 INPUT'!M4</f>
        <v>Stew</v>
      </c>
      <c r="O2" s="98" t="str">
        <f>'DAY 1 INPUT'!N4</f>
        <v>Derek</v>
      </c>
      <c r="P2" s="98" t="str">
        <f>'DAY 1 INPUT'!O4</f>
        <v>Paul</v>
      </c>
      <c r="Q2" s="87" t="str">
        <f>'DAY 1 INPUT'!P4</f>
        <v>Brian</v>
      </c>
      <c r="R2" s="87" t="str">
        <f>'DAY 1 INPUT'!Q4</f>
        <v>Robin</v>
      </c>
    </row>
    <row r="3" spans="1:21" x14ac:dyDescent="0.25">
      <c r="C3" t="s">
        <v>8</v>
      </c>
      <c r="G3" s="5">
        <f>'DAY 1 INPUT'!F5</f>
        <v>38</v>
      </c>
      <c r="H3" s="5">
        <f>'DAY 1 INPUT'!G5</f>
        <v>18</v>
      </c>
      <c r="I3" s="5">
        <f>'DAY 1 INPUT'!H5</f>
        <v>20</v>
      </c>
      <c r="J3" s="5">
        <f>'DAY 1 INPUT'!I5</f>
        <v>31</v>
      </c>
      <c r="K3" s="5">
        <f>'DAY 1 INPUT'!J5</f>
        <v>18</v>
      </c>
      <c r="L3" s="5">
        <f>'DAY 1 INPUT'!K5</f>
        <v>34</v>
      </c>
      <c r="M3" s="5">
        <f>'DAY 1 INPUT'!L5</f>
        <v>18</v>
      </c>
      <c r="N3" s="5">
        <f>'DAY 1 INPUT'!M5</f>
        <v>19</v>
      </c>
      <c r="O3" s="5">
        <f>'DAY 1 INPUT'!N5</f>
        <v>24</v>
      </c>
      <c r="P3" s="5">
        <f>'DAY 1 INPUT'!O5</f>
        <v>16</v>
      </c>
      <c r="Q3" s="5">
        <f>'DAY 1 INPUT'!P5</f>
        <v>32</v>
      </c>
      <c r="R3" s="5">
        <f>'DAY 1 INPUT'!Q5</f>
        <v>12</v>
      </c>
    </row>
    <row r="4" spans="1:21" ht="9.9499999999999993" customHeight="1" x14ac:dyDescent="0.25">
      <c r="Q4" s="76" t="s">
        <v>8</v>
      </c>
      <c r="R4" s="76" t="s">
        <v>8</v>
      </c>
    </row>
    <row r="5" spans="1:21" x14ac:dyDescent="0.25">
      <c r="A5" s="450" t="s">
        <v>32</v>
      </c>
      <c r="B5" s="26"/>
      <c r="C5" s="26"/>
      <c r="D5" s="26"/>
      <c r="E5" s="26"/>
      <c r="G5" s="88" t="str">
        <f>'DAY 1 INPUT'!F4</f>
        <v>Steve</v>
      </c>
      <c r="H5" s="88" t="str">
        <f>'DAY 1 INPUT'!G4</f>
        <v>Jeff</v>
      </c>
      <c r="I5" s="35" t="str">
        <f>'DAY 1 INPUT'!H4</f>
        <v>Mike</v>
      </c>
      <c r="J5" s="35" t="str">
        <f>'DAY 1 INPUT'!I4</f>
        <v>Rich M</v>
      </c>
      <c r="K5" s="34" t="str">
        <f>'DAY 1 INPUT'!J4</f>
        <v>Derm</v>
      </c>
      <c r="L5" s="34" t="str">
        <f>'DAY 1 INPUT'!K4</f>
        <v>Tom</v>
      </c>
      <c r="M5" s="94" t="str">
        <f>'DAY 1 INPUT'!L4</f>
        <v>Neil</v>
      </c>
      <c r="N5" s="94" t="str">
        <f>'DAY 1 INPUT'!M4</f>
        <v>Stew</v>
      </c>
      <c r="O5" s="98" t="str">
        <f>'DAY 1 INPUT'!N4</f>
        <v>Derek</v>
      </c>
      <c r="P5" s="98" t="str">
        <f>'DAY 1 INPUT'!O4</f>
        <v>Paul</v>
      </c>
      <c r="Q5" s="87" t="str">
        <f>'DAY 1 INPUT'!P4</f>
        <v>Brian</v>
      </c>
      <c r="R5" s="87" t="str">
        <f>'DAY 1 INPUT'!Q4</f>
        <v>Robin</v>
      </c>
    </row>
    <row r="6" spans="1:21" x14ac:dyDescent="0.25">
      <c r="A6" s="26"/>
      <c r="B6" s="26"/>
      <c r="C6" s="26"/>
      <c r="D6" s="26"/>
      <c r="E6" s="26"/>
      <c r="G6" s="6">
        <f>Day1summary!E8</f>
        <v>36</v>
      </c>
      <c r="H6" s="6">
        <f>Day1summary!F8</f>
        <v>29</v>
      </c>
      <c r="I6" s="6">
        <f>Day1summary!G8</f>
        <v>30</v>
      </c>
      <c r="J6" s="6">
        <f>Day1summary!H8</f>
        <v>32</v>
      </c>
      <c r="K6" s="6">
        <f>Day1summary!I8</f>
        <v>25</v>
      </c>
      <c r="L6" s="6">
        <f>Day1summary!J8</f>
        <v>34</v>
      </c>
      <c r="M6" s="6">
        <f>Day1summary!K8</f>
        <v>29</v>
      </c>
      <c r="N6" s="6">
        <f>Day1summary!L8</f>
        <v>35</v>
      </c>
      <c r="O6" s="6">
        <f>Day1summary!M8</f>
        <v>32</v>
      </c>
      <c r="P6" s="6">
        <f>Day1summary!N8</f>
        <v>28</v>
      </c>
      <c r="Q6" s="6">
        <f>Day1summary!O8</f>
        <v>36</v>
      </c>
      <c r="R6" s="6">
        <f>Day1summary!P8</f>
        <v>24</v>
      </c>
    </row>
    <row r="7" spans="1:21" ht="9.9499999999999993" customHeight="1" x14ac:dyDescent="0.25">
      <c r="A7" s="26"/>
      <c r="B7" s="26"/>
      <c r="C7" s="26"/>
      <c r="D7" s="26"/>
      <c r="E7" s="26"/>
      <c r="G7" s="25"/>
      <c r="H7" s="25"/>
      <c r="I7" s="25"/>
      <c r="J7" s="25"/>
      <c r="K7" s="25"/>
      <c r="L7" s="25"/>
      <c r="M7" s="25"/>
      <c r="N7" s="25"/>
      <c r="O7" s="25"/>
      <c r="P7" s="25"/>
      <c r="Q7" s="77"/>
      <c r="R7" s="77"/>
    </row>
    <row r="8" spans="1:21" x14ac:dyDescent="0.25">
      <c r="A8" s="450" t="s">
        <v>34</v>
      </c>
      <c r="B8" s="26"/>
      <c r="C8" s="26"/>
      <c r="D8" s="26"/>
      <c r="E8" s="26"/>
      <c r="G8" s="88" t="str">
        <f>'DAY 1 INPUT'!F4</f>
        <v>Steve</v>
      </c>
      <c r="H8" s="88" t="str">
        <f>'DAY 1 INPUT'!G4</f>
        <v>Jeff</v>
      </c>
      <c r="I8" s="35" t="str">
        <f>'DAY 1 INPUT'!H4</f>
        <v>Mike</v>
      </c>
      <c r="J8" s="35" t="str">
        <f>'DAY 1 INPUT'!I4</f>
        <v>Rich M</v>
      </c>
      <c r="K8" s="34" t="str">
        <f>'DAY 1 INPUT'!J4</f>
        <v>Derm</v>
      </c>
      <c r="L8" s="34" t="str">
        <f>'DAY 1 INPUT'!K4</f>
        <v>Tom</v>
      </c>
      <c r="M8" s="94" t="str">
        <f>'DAY 1 INPUT'!L4</f>
        <v>Neil</v>
      </c>
      <c r="N8" s="94" t="str">
        <f>'DAY 1 INPUT'!M4</f>
        <v>Stew</v>
      </c>
      <c r="O8" s="98" t="str">
        <f>'DAY 1 INPUT'!N4</f>
        <v>Derek</v>
      </c>
      <c r="P8" s="98" t="str">
        <f>'DAY 1 INPUT'!O4</f>
        <v>Paul</v>
      </c>
      <c r="Q8" s="87" t="str">
        <f>'DAY 1 INPUT'!P4</f>
        <v>Brian</v>
      </c>
      <c r="R8" s="87" t="str">
        <f>'DAY 1 INPUT'!Q4</f>
        <v>Robin</v>
      </c>
    </row>
    <row r="9" spans="1:21" x14ac:dyDescent="0.25">
      <c r="G9" s="3">
        <f t="shared" ref="G9:R9" si="0">G3-G6</f>
        <v>2</v>
      </c>
      <c r="H9" s="3">
        <f t="shared" si="0"/>
        <v>-11</v>
      </c>
      <c r="I9" s="3">
        <f t="shared" si="0"/>
        <v>-10</v>
      </c>
      <c r="J9" s="3">
        <f t="shared" si="0"/>
        <v>-1</v>
      </c>
      <c r="K9" s="3">
        <f t="shared" si="0"/>
        <v>-7</v>
      </c>
      <c r="L9" s="3">
        <f t="shared" si="0"/>
        <v>0</v>
      </c>
      <c r="M9" s="3">
        <f t="shared" si="0"/>
        <v>-11</v>
      </c>
      <c r="N9" s="3">
        <f t="shared" si="0"/>
        <v>-16</v>
      </c>
      <c r="O9" s="3">
        <f t="shared" si="0"/>
        <v>-8</v>
      </c>
      <c r="P9" s="3">
        <f t="shared" si="0"/>
        <v>-12</v>
      </c>
      <c r="Q9" s="3">
        <f t="shared" si="0"/>
        <v>-4</v>
      </c>
      <c r="R9" s="3">
        <f t="shared" si="0"/>
        <v>-12</v>
      </c>
    </row>
    <row r="10" spans="1:21" ht="9.9499999999999993" customHeight="1" x14ac:dyDescent="0.25"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T10" t="s">
        <v>8</v>
      </c>
      <c r="U10" t="s">
        <v>8</v>
      </c>
    </row>
    <row r="11" spans="1:21" x14ac:dyDescent="0.25">
      <c r="A11" s="451" t="s">
        <v>33</v>
      </c>
      <c r="B11" s="7"/>
      <c r="C11" s="7"/>
      <c r="D11" s="7"/>
      <c r="G11" s="88" t="str">
        <f>'DAY 1 INPUT'!F4</f>
        <v>Steve</v>
      </c>
      <c r="H11" s="88" t="str">
        <f>'DAY 1 INPUT'!G4</f>
        <v>Jeff</v>
      </c>
      <c r="I11" s="35" t="str">
        <f>'DAY 1 INPUT'!H4</f>
        <v>Mike</v>
      </c>
      <c r="J11" s="35" t="str">
        <f>'DAY 1 INPUT'!I4</f>
        <v>Rich M</v>
      </c>
      <c r="K11" s="34" t="str">
        <f>'DAY 1 INPUT'!J4</f>
        <v>Derm</v>
      </c>
      <c r="L11" s="34" t="str">
        <f>'DAY 1 INPUT'!K4</f>
        <v>Tom</v>
      </c>
      <c r="M11" s="94" t="str">
        <f>'DAY 1 INPUT'!L4</f>
        <v>Neil</v>
      </c>
      <c r="N11" s="94" t="str">
        <f>'DAY 1 INPUT'!M4</f>
        <v>Stew</v>
      </c>
      <c r="O11" s="98" t="str">
        <f>'DAY 1 INPUT'!N4</f>
        <v>Derek</v>
      </c>
      <c r="P11" s="98" t="str">
        <f>'DAY 1 INPUT'!O4</f>
        <v>Paul</v>
      </c>
      <c r="Q11" s="87" t="str">
        <f>'DAY 1 INPUT'!P4</f>
        <v>Brian</v>
      </c>
      <c r="R11" s="87" t="str">
        <f>'DAY 1 INPUT'!Q4</f>
        <v>Robin</v>
      </c>
    </row>
    <row r="12" spans="1:21" x14ac:dyDescent="0.25">
      <c r="A12" s="7"/>
      <c r="B12" s="7"/>
      <c r="C12" s="7"/>
      <c r="D12" s="7"/>
      <c r="G12" s="6">
        <f>Day2summary!E8</f>
        <v>38</v>
      </c>
      <c r="H12" s="6">
        <f>Day2summary!F8</f>
        <v>31</v>
      </c>
      <c r="I12" s="6">
        <f>Day2summary!G8</f>
        <v>34</v>
      </c>
      <c r="J12" s="6">
        <f>Day2summary!H8</f>
        <v>34</v>
      </c>
      <c r="K12" s="6">
        <f>Day2summary!I8</f>
        <v>28</v>
      </c>
      <c r="L12" s="6">
        <f>Day2summary!J8</f>
        <v>38</v>
      </c>
      <c r="M12" s="6">
        <f>Day2summary!K8</f>
        <v>26</v>
      </c>
      <c r="N12" s="6">
        <f>Day2summary!L8</f>
        <v>27</v>
      </c>
      <c r="O12" s="6">
        <f>Day2summary!M8</f>
        <v>35</v>
      </c>
      <c r="P12" s="6">
        <f>Day2summary!N8</f>
        <v>29</v>
      </c>
      <c r="Q12" s="6">
        <f>Day2summary!O8</f>
        <v>35</v>
      </c>
      <c r="R12" s="6">
        <f>Day2summary!P8</f>
        <v>19</v>
      </c>
    </row>
    <row r="13" spans="1:21" ht="9.9499999999999993" customHeight="1" x14ac:dyDescent="0.25">
      <c r="A13" s="7"/>
      <c r="B13" s="7"/>
      <c r="C13" s="7"/>
      <c r="D13" s="7"/>
      <c r="Q13" s="76" t="s">
        <v>8</v>
      </c>
      <c r="R13" s="76" t="s">
        <v>8</v>
      </c>
    </row>
    <row r="14" spans="1:21" x14ac:dyDescent="0.25">
      <c r="A14" s="451" t="s">
        <v>35</v>
      </c>
      <c r="B14" s="7"/>
      <c r="C14" s="7"/>
      <c r="D14" s="7"/>
      <c r="G14" s="88" t="str">
        <f>'DAY 1 INPUT'!F4</f>
        <v>Steve</v>
      </c>
      <c r="H14" s="88" t="str">
        <f>'DAY 1 INPUT'!G4</f>
        <v>Jeff</v>
      </c>
      <c r="I14" s="35" t="str">
        <f>'DAY 1 INPUT'!H4</f>
        <v>Mike</v>
      </c>
      <c r="J14" s="35" t="str">
        <f>'DAY 1 INPUT'!I4</f>
        <v>Rich M</v>
      </c>
      <c r="K14" s="34" t="str">
        <f>'DAY 1 INPUT'!J4</f>
        <v>Derm</v>
      </c>
      <c r="L14" s="34" t="str">
        <f>'DAY 1 INPUT'!K4</f>
        <v>Tom</v>
      </c>
      <c r="M14" s="94" t="str">
        <f>'DAY 1 INPUT'!L4</f>
        <v>Neil</v>
      </c>
      <c r="N14" s="94" t="str">
        <f>'DAY 1 INPUT'!M4</f>
        <v>Stew</v>
      </c>
      <c r="O14" s="98" t="str">
        <f>'DAY 1 INPUT'!N4</f>
        <v>Derek</v>
      </c>
      <c r="P14" s="98" t="str">
        <f>'DAY 1 INPUT'!O4</f>
        <v>Paul</v>
      </c>
      <c r="Q14" s="87" t="str">
        <f>'DAY 1 INPUT'!P4</f>
        <v>Brian</v>
      </c>
      <c r="R14" s="87" t="str">
        <f>'DAY 1 INPUT'!Q4</f>
        <v>Robin</v>
      </c>
    </row>
    <row r="15" spans="1:21" x14ac:dyDescent="0.25">
      <c r="G15" s="3">
        <f t="shared" ref="G15:R15" si="1">G3-G12</f>
        <v>0</v>
      </c>
      <c r="H15" s="3">
        <f t="shared" si="1"/>
        <v>-13</v>
      </c>
      <c r="I15" s="3">
        <f t="shared" si="1"/>
        <v>-14</v>
      </c>
      <c r="J15" s="3">
        <f t="shared" si="1"/>
        <v>-3</v>
      </c>
      <c r="K15" s="3">
        <f t="shared" si="1"/>
        <v>-10</v>
      </c>
      <c r="L15" s="3">
        <f t="shared" si="1"/>
        <v>-4</v>
      </c>
      <c r="M15" s="3">
        <f t="shared" si="1"/>
        <v>-8</v>
      </c>
      <c r="N15" s="3">
        <f t="shared" si="1"/>
        <v>-8</v>
      </c>
      <c r="O15" s="3">
        <f t="shared" si="1"/>
        <v>-11</v>
      </c>
      <c r="P15" s="3">
        <f t="shared" si="1"/>
        <v>-13</v>
      </c>
      <c r="Q15" s="3">
        <f t="shared" si="1"/>
        <v>-3</v>
      </c>
      <c r="R15" s="3">
        <f t="shared" si="1"/>
        <v>-7</v>
      </c>
    </row>
    <row r="16" spans="1:21" ht="9.9499999999999993" customHeight="1" x14ac:dyDescent="0.25"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9" x14ac:dyDescent="0.25">
      <c r="A17" s="75" t="s">
        <v>36</v>
      </c>
      <c r="G17" s="88" t="str">
        <f>'DAY 1 INPUT'!F4</f>
        <v>Steve</v>
      </c>
      <c r="H17" s="88" t="str">
        <f>'DAY 1 INPUT'!G4</f>
        <v>Jeff</v>
      </c>
      <c r="I17" s="35" t="str">
        <f>'DAY 1 INPUT'!H4</f>
        <v>Mike</v>
      </c>
      <c r="J17" s="35" t="str">
        <f>'DAY 1 INPUT'!I4</f>
        <v>Rich M</v>
      </c>
      <c r="K17" s="34" t="str">
        <f>'DAY 1 INPUT'!J4</f>
        <v>Derm</v>
      </c>
      <c r="L17" s="34" t="str">
        <f>'DAY 1 INPUT'!K4</f>
        <v>Tom</v>
      </c>
      <c r="M17" s="94" t="str">
        <f>'DAY 1 INPUT'!L4</f>
        <v>Neil</v>
      </c>
      <c r="N17" s="94" t="str">
        <f>'DAY 1 INPUT'!M4</f>
        <v>Stew</v>
      </c>
      <c r="O17" s="98" t="str">
        <f>'DAY 1 INPUT'!N4</f>
        <v>Derek</v>
      </c>
      <c r="P17" s="98" t="str">
        <f>'DAY 1 INPUT'!O4</f>
        <v>Paul</v>
      </c>
      <c r="Q17" s="87" t="str">
        <f>'DAY 1 INPUT'!P4</f>
        <v>Brian</v>
      </c>
      <c r="R17" s="87" t="str">
        <f>'DAY 1 INPUT'!Q4</f>
        <v>Robin</v>
      </c>
      <c r="S17" t="s">
        <v>8</v>
      </c>
    </row>
    <row r="18" spans="1:19" x14ac:dyDescent="0.25">
      <c r="G18" s="1">
        <f t="shared" ref="G18:R18" si="2">(G6+G12)/2</f>
        <v>37</v>
      </c>
      <c r="H18" s="1">
        <f t="shared" si="2"/>
        <v>30</v>
      </c>
      <c r="I18" s="1">
        <f t="shared" si="2"/>
        <v>32</v>
      </c>
      <c r="J18" s="1">
        <f t="shared" si="2"/>
        <v>33</v>
      </c>
      <c r="K18" s="1">
        <f t="shared" si="2"/>
        <v>26.5</v>
      </c>
      <c r="L18" s="1">
        <f t="shared" si="2"/>
        <v>36</v>
      </c>
      <c r="M18" s="1">
        <f t="shared" si="2"/>
        <v>27.5</v>
      </c>
      <c r="N18" s="1">
        <f t="shared" si="2"/>
        <v>31</v>
      </c>
      <c r="O18" s="1">
        <f t="shared" si="2"/>
        <v>33.5</v>
      </c>
      <c r="P18" s="1">
        <f t="shared" si="2"/>
        <v>28.5</v>
      </c>
      <c r="Q18" s="1">
        <f t="shared" si="2"/>
        <v>35.5</v>
      </c>
      <c r="R18" s="1">
        <f t="shared" si="2"/>
        <v>21.5</v>
      </c>
    </row>
    <row r="19" spans="1:19" ht="9.9499999999999993" customHeight="1" x14ac:dyDescent="0.25"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9" x14ac:dyDescent="0.25">
      <c r="A20" s="75" t="s">
        <v>37</v>
      </c>
      <c r="G20" s="88" t="str">
        <f>'DAY 1 INPUT'!F4</f>
        <v>Steve</v>
      </c>
      <c r="H20" s="88" t="str">
        <f>'DAY 1 INPUT'!G4</f>
        <v>Jeff</v>
      </c>
      <c r="I20" s="35" t="str">
        <f>'DAY 1 INPUT'!H4</f>
        <v>Mike</v>
      </c>
      <c r="J20" s="35" t="str">
        <f>'DAY 1 INPUT'!I4</f>
        <v>Rich M</v>
      </c>
      <c r="K20" s="34" t="str">
        <f>'DAY 1 INPUT'!J4</f>
        <v>Derm</v>
      </c>
      <c r="L20" s="34" t="str">
        <f>'DAY 1 INPUT'!K4</f>
        <v>Tom</v>
      </c>
      <c r="M20" s="94" t="str">
        <f>'DAY 1 INPUT'!L4</f>
        <v>Neil</v>
      </c>
      <c r="N20" s="94" t="str">
        <f>'DAY 1 INPUT'!M4</f>
        <v>Stew</v>
      </c>
      <c r="O20" s="98" t="str">
        <f>'DAY 1 INPUT'!N4</f>
        <v>Derek</v>
      </c>
      <c r="P20" s="98" t="str">
        <f>'DAY 1 INPUT'!O4</f>
        <v>Paul</v>
      </c>
      <c r="Q20" s="87" t="str">
        <f>'DAY 1 INPUT'!P4</f>
        <v>Brian</v>
      </c>
      <c r="R20" s="87" t="str">
        <f>'DAY 1 INPUT'!Q4</f>
        <v>Robin</v>
      </c>
    </row>
    <row r="21" spans="1:19" x14ac:dyDescent="0.25">
      <c r="G21" s="3">
        <f t="shared" ref="G21:R21" si="3">(G9+G15)/2</f>
        <v>1</v>
      </c>
      <c r="H21" s="3">
        <f t="shared" si="3"/>
        <v>-12</v>
      </c>
      <c r="I21" s="3">
        <f t="shared" si="3"/>
        <v>-12</v>
      </c>
      <c r="J21" s="3">
        <f t="shared" si="3"/>
        <v>-2</v>
      </c>
      <c r="K21" s="3">
        <f t="shared" si="3"/>
        <v>-8.5</v>
      </c>
      <c r="L21" s="3">
        <f t="shared" si="3"/>
        <v>-2</v>
      </c>
      <c r="M21" s="3">
        <f t="shared" si="3"/>
        <v>-9.5</v>
      </c>
      <c r="N21" s="3">
        <f t="shared" si="3"/>
        <v>-12</v>
      </c>
      <c r="O21" s="3">
        <f t="shared" si="3"/>
        <v>-9.5</v>
      </c>
      <c r="P21" s="3">
        <f t="shared" si="3"/>
        <v>-12.5</v>
      </c>
      <c r="Q21" s="3">
        <f t="shared" si="3"/>
        <v>-3.5</v>
      </c>
      <c r="R21" s="3">
        <f t="shared" si="3"/>
        <v>-9.5</v>
      </c>
    </row>
    <row r="22" spans="1:19" ht="9.9499999999999993" customHeight="1" x14ac:dyDescent="0.25">
      <c r="C22" t="s">
        <v>8</v>
      </c>
    </row>
    <row r="23" spans="1:19" x14ac:dyDescent="0.25">
      <c r="A23" s="75" t="s">
        <v>38</v>
      </c>
      <c r="G23" s="88" t="str">
        <f>'DAY 1 INPUT'!F4</f>
        <v>Steve</v>
      </c>
      <c r="H23" s="88" t="str">
        <f>'DAY 1 INPUT'!G4</f>
        <v>Jeff</v>
      </c>
      <c r="I23" s="35" t="str">
        <f>'DAY 1 INPUT'!H4</f>
        <v>Mike</v>
      </c>
      <c r="J23" s="35" t="str">
        <f>'DAY 1 INPUT'!I4</f>
        <v>Rich M</v>
      </c>
      <c r="K23" s="34" t="str">
        <f>'DAY 1 INPUT'!J4</f>
        <v>Derm</v>
      </c>
      <c r="L23" s="34" t="str">
        <f>'DAY 1 INPUT'!K4</f>
        <v>Tom</v>
      </c>
      <c r="M23" s="94" t="str">
        <f>'DAY 1 INPUT'!L4</f>
        <v>Neil</v>
      </c>
      <c r="N23" s="94" t="str">
        <f>'DAY 1 INPUT'!M4</f>
        <v>Stew</v>
      </c>
      <c r="O23" s="98" t="str">
        <f>'DAY 1 INPUT'!N4</f>
        <v>Derek</v>
      </c>
      <c r="P23" s="98" t="str">
        <f>'DAY 1 INPUT'!O4</f>
        <v>Paul</v>
      </c>
      <c r="Q23" s="87" t="str">
        <f>'DAY 1 INPUT'!P4</f>
        <v>Brian</v>
      </c>
      <c r="R23" s="87" t="str">
        <f>'DAY 1 INPUT'!Q4</f>
        <v>Robin</v>
      </c>
    </row>
    <row r="24" spans="1:19" x14ac:dyDescent="0.25">
      <c r="G24" s="115">
        <f t="shared" ref="G24:R24" si="4">G3-G21</f>
        <v>37</v>
      </c>
      <c r="H24" s="115">
        <f t="shared" si="4"/>
        <v>30</v>
      </c>
      <c r="I24" s="115">
        <f t="shared" si="4"/>
        <v>32</v>
      </c>
      <c r="J24" s="115">
        <f t="shared" si="4"/>
        <v>33</v>
      </c>
      <c r="K24" s="115">
        <f t="shared" si="4"/>
        <v>26.5</v>
      </c>
      <c r="L24" s="115">
        <f t="shared" si="4"/>
        <v>36</v>
      </c>
      <c r="M24" s="115">
        <f t="shared" si="4"/>
        <v>27.5</v>
      </c>
      <c r="N24" s="115">
        <f t="shared" si="4"/>
        <v>31</v>
      </c>
      <c r="O24" s="115">
        <f t="shared" si="4"/>
        <v>33.5</v>
      </c>
      <c r="P24" s="115">
        <f t="shared" si="4"/>
        <v>28.5</v>
      </c>
      <c r="Q24" s="115">
        <f t="shared" si="4"/>
        <v>35.5</v>
      </c>
      <c r="R24" s="115">
        <f t="shared" si="4"/>
        <v>21.5</v>
      </c>
    </row>
    <row r="25" spans="1:19" ht="9.9499999999999993" customHeight="1" x14ac:dyDescent="0.25">
      <c r="G25" t="s">
        <v>8</v>
      </c>
      <c r="J25" t="s">
        <v>8</v>
      </c>
    </row>
    <row r="26" spans="1:19" x14ac:dyDescent="0.25">
      <c r="G26" s="82" t="str">
        <f>'DAY 1 INPUT'!F4</f>
        <v>Steve</v>
      </c>
      <c r="H26" s="82" t="str">
        <f>'DAY 1 INPUT'!G4</f>
        <v>Jeff</v>
      </c>
      <c r="I26" s="81" t="str">
        <f>'DAY 1 INPUT'!H4</f>
        <v>Mike</v>
      </c>
      <c r="J26" s="81" t="str">
        <f>'DAY 1 INPUT'!I4</f>
        <v>Rich M</v>
      </c>
      <c r="K26" s="83" t="str">
        <f>'DAY 1 INPUT'!J4</f>
        <v>Derm</v>
      </c>
      <c r="L26" s="83" t="str">
        <f>'DAY 1 INPUT'!K4</f>
        <v>Tom</v>
      </c>
      <c r="M26" s="84" t="str">
        <f>'DAY 1 INPUT'!L4</f>
        <v>Neil</v>
      </c>
      <c r="N26" s="84" t="str">
        <f>'DAY 1 INPUT'!M4</f>
        <v>Stew</v>
      </c>
      <c r="O26" s="85" t="str">
        <f>'DAY 1 INPUT'!N4</f>
        <v>Derek</v>
      </c>
      <c r="P26" s="85" t="str">
        <f>'DAY 1 INPUT'!O4</f>
        <v>Paul</v>
      </c>
      <c r="Q26" s="86" t="str">
        <f>'DAY 1 INPUT'!P4</f>
        <v>Brian</v>
      </c>
      <c r="R26" s="86" t="str">
        <f>'DAY 1 INPUT'!Q4</f>
        <v>Robin</v>
      </c>
    </row>
    <row r="27" spans="1:19" x14ac:dyDescent="0.25">
      <c r="A27" s="24" t="s">
        <v>8</v>
      </c>
      <c r="D27" t="s">
        <v>177</v>
      </c>
      <c r="G27" s="276">
        <f>IF(G21&gt;0,G21*2,G21)</f>
        <v>2</v>
      </c>
      <c r="H27" s="276">
        <f t="shared" ref="H27:R27" si="5">IF(H21&gt;0,H21*2,H21)</f>
        <v>-12</v>
      </c>
      <c r="I27" s="276">
        <f t="shared" si="5"/>
        <v>-12</v>
      </c>
      <c r="J27" s="276">
        <f t="shared" si="5"/>
        <v>-2</v>
      </c>
      <c r="K27" s="276">
        <f t="shared" si="5"/>
        <v>-8.5</v>
      </c>
      <c r="L27" s="276">
        <f t="shared" si="5"/>
        <v>-2</v>
      </c>
      <c r="M27" s="276">
        <f t="shared" si="5"/>
        <v>-9.5</v>
      </c>
      <c r="N27" s="276">
        <f t="shared" si="5"/>
        <v>-12</v>
      </c>
      <c r="O27" s="276">
        <f t="shared" si="5"/>
        <v>-9.5</v>
      </c>
      <c r="P27" s="276">
        <f t="shared" si="5"/>
        <v>-12.5</v>
      </c>
      <c r="Q27" s="276">
        <f t="shared" si="5"/>
        <v>-3.5</v>
      </c>
      <c r="R27" s="276">
        <f t="shared" si="5"/>
        <v>-9.5</v>
      </c>
      <c r="S27" s="26" t="s">
        <v>92</v>
      </c>
    </row>
    <row r="28" spans="1:19" ht="15.75" x14ac:dyDescent="0.25">
      <c r="G28" s="252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27"/>
  <sheetViews>
    <sheetView zoomScale="77" zoomScaleNormal="77" workbookViewId="0">
      <selection activeCell="I6" sqref="I6"/>
    </sheetView>
  </sheetViews>
  <sheetFormatPr defaultRowHeight="15" x14ac:dyDescent="0.25"/>
  <cols>
    <col min="2" max="17" width="6.7109375" customWidth="1"/>
  </cols>
  <sheetData>
    <row r="1" spans="2:17" ht="18.75" x14ac:dyDescent="0.3">
      <c r="F1" s="312" t="s">
        <v>94</v>
      </c>
      <c r="L1" s="348" t="s">
        <v>117</v>
      </c>
      <c r="M1" s="26"/>
      <c r="N1" s="26"/>
      <c r="O1" s="26"/>
      <c r="P1" s="26"/>
    </row>
    <row r="3" spans="2:17" ht="15.75" x14ac:dyDescent="0.25">
      <c r="B3" s="118" t="s">
        <v>4</v>
      </c>
      <c r="C3" s="119" t="s">
        <v>7</v>
      </c>
      <c r="D3" s="120"/>
      <c r="G3" s="26"/>
      <c r="H3" s="26"/>
      <c r="I3" s="26"/>
      <c r="J3" s="26"/>
      <c r="K3" s="26"/>
      <c r="L3" s="26"/>
      <c r="M3" s="26"/>
    </row>
    <row r="4" spans="2:17" ht="15.75" x14ac:dyDescent="0.25">
      <c r="B4" s="121">
        <v>71</v>
      </c>
      <c r="C4" s="122">
        <v>69</v>
      </c>
      <c r="D4" s="123" t="s">
        <v>8</v>
      </c>
      <c r="F4" s="82" t="str">
        <f>INFO!C2</f>
        <v>Steve</v>
      </c>
      <c r="G4" s="82" t="str">
        <f>INFO!D2</f>
        <v>Jeff</v>
      </c>
      <c r="H4" s="81" t="str">
        <f>INFO!E2</f>
        <v>Mike</v>
      </c>
      <c r="I4" s="81" t="str">
        <f>INFO!F2</f>
        <v>Rich M</v>
      </c>
      <c r="J4" s="83" t="str">
        <f>INFO!G2</f>
        <v>Derm</v>
      </c>
      <c r="K4" s="83" t="str">
        <f>INFO!H2</f>
        <v>Tom</v>
      </c>
      <c r="L4" s="84" t="str">
        <f>INFO!I2</f>
        <v>Neil</v>
      </c>
      <c r="M4" s="84" t="str">
        <f>INFO!J2</f>
        <v>Stew</v>
      </c>
      <c r="N4" s="85" t="str">
        <f>INFO!K2</f>
        <v>Derek</v>
      </c>
      <c r="O4" s="85" t="str">
        <f>INFO!L2</f>
        <v>Paul</v>
      </c>
      <c r="P4" s="415" t="str">
        <f>INFO!M2</f>
        <v>Brian</v>
      </c>
      <c r="Q4" s="415" t="str">
        <f>INFO!N2</f>
        <v>Robin</v>
      </c>
    </row>
    <row r="5" spans="2:17" ht="15.75" x14ac:dyDescent="0.25">
      <c r="B5" s="111" t="s">
        <v>0</v>
      </c>
      <c r="C5" s="111" t="s">
        <v>4</v>
      </c>
      <c r="D5" s="124" t="s">
        <v>28</v>
      </c>
      <c r="E5" t="s">
        <v>41</v>
      </c>
      <c r="F5" s="249">
        <f>INFO!C3</f>
        <v>38</v>
      </c>
      <c r="G5" s="249">
        <f>INFO!D3</f>
        <v>18</v>
      </c>
      <c r="H5" s="249">
        <f>INFO!E3</f>
        <v>20</v>
      </c>
      <c r="I5" s="249">
        <f>INFO!F3</f>
        <v>31</v>
      </c>
      <c r="J5" s="249">
        <f>INFO!G3</f>
        <v>18</v>
      </c>
      <c r="K5" s="249">
        <f>INFO!H3</f>
        <v>34</v>
      </c>
      <c r="L5" s="249">
        <f>INFO!I3</f>
        <v>18</v>
      </c>
      <c r="M5" s="249">
        <f>INFO!J3</f>
        <v>19</v>
      </c>
      <c r="N5" s="249">
        <f>INFO!K3</f>
        <v>24</v>
      </c>
      <c r="O5" s="249">
        <f>INFO!L3</f>
        <v>16</v>
      </c>
      <c r="P5" s="249">
        <f>INFO!M3</f>
        <v>32</v>
      </c>
      <c r="Q5" s="249">
        <f>INFO!N3</f>
        <v>12</v>
      </c>
    </row>
    <row r="6" spans="2:17" ht="15.75" x14ac:dyDescent="0.25">
      <c r="B6" s="126">
        <v>1</v>
      </c>
      <c r="C6" s="126">
        <v>5</v>
      </c>
      <c r="D6" s="126">
        <v>11</v>
      </c>
      <c r="E6" s="26"/>
      <c r="F6" s="126">
        <v>10</v>
      </c>
      <c r="G6" s="126">
        <v>9</v>
      </c>
      <c r="H6" s="126">
        <v>6</v>
      </c>
      <c r="I6" s="126">
        <v>10</v>
      </c>
      <c r="J6" s="126">
        <v>5</v>
      </c>
      <c r="K6" s="126">
        <v>9</v>
      </c>
      <c r="L6" s="126">
        <v>8</v>
      </c>
      <c r="M6" s="126">
        <v>7</v>
      </c>
      <c r="N6" s="126">
        <v>11</v>
      </c>
      <c r="O6" s="126">
        <v>8</v>
      </c>
      <c r="P6" s="126">
        <v>9</v>
      </c>
      <c r="Q6" s="126">
        <v>6</v>
      </c>
    </row>
    <row r="7" spans="2:17" s="69" customFormat="1" ht="15.75" x14ac:dyDescent="0.25">
      <c r="B7" s="465">
        <v>2</v>
      </c>
      <c r="C7" s="465">
        <v>4</v>
      </c>
      <c r="D7" s="465">
        <v>1</v>
      </c>
      <c r="E7" s="309"/>
      <c r="F7" s="465">
        <v>9</v>
      </c>
      <c r="G7" s="465">
        <v>6</v>
      </c>
      <c r="H7" s="465">
        <v>6</v>
      </c>
      <c r="I7" s="465">
        <v>8</v>
      </c>
      <c r="J7" s="465">
        <v>7</v>
      </c>
      <c r="K7" s="465">
        <v>8</v>
      </c>
      <c r="L7" s="465">
        <v>10</v>
      </c>
      <c r="M7" s="465">
        <v>6</v>
      </c>
      <c r="N7" s="465">
        <v>9</v>
      </c>
      <c r="O7" s="465">
        <v>7</v>
      </c>
      <c r="P7" s="465">
        <v>8</v>
      </c>
      <c r="Q7" s="465">
        <v>5</v>
      </c>
    </row>
    <row r="8" spans="2:17" ht="15.75" x14ac:dyDescent="0.25">
      <c r="B8" s="126">
        <v>3</v>
      </c>
      <c r="C8" s="126">
        <v>4</v>
      </c>
      <c r="D8" s="126">
        <v>7</v>
      </c>
      <c r="E8" s="26"/>
      <c r="F8" s="126">
        <v>9</v>
      </c>
      <c r="G8" s="126">
        <v>5</v>
      </c>
      <c r="H8" s="126">
        <v>6</v>
      </c>
      <c r="I8" s="126">
        <v>6</v>
      </c>
      <c r="J8" s="126">
        <v>5</v>
      </c>
      <c r="K8" s="126">
        <v>7</v>
      </c>
      <c r="L8" s="126">
        <v>5</v>
      </c>
      <c r="M8" s="126">
        <v>7</v>
      </c>
      <c r="N8" s="126">
        <v>7</v>
      </c>
      <c r="O8" s="126">
        <v>7</v>
      </c>
      <c r="P8" s="126">
        <v>5</v>
      </c>
      <c r="Q8" s="126">
        <v>6</v>
      </c>
    </row>
    <row r="9" spans="2:17" s="69" customFormat="1" ht="15.75" x14ac:dyDescent="0.25">
      <c r="B9" s="465">
        <v>4</v>
      </c>
      <c r="C9" s="465">
        <v>3</v>
      </c>
      <c r="D9" s="465">
        <v>15</v>
      </c>
      <c r="E9" s="309"/>
      <c r="F9" s="465">
        <v>5</v>
      </c>
      <c r="G9" s="465">
        <v>4</v>
      </c>
      <c r="H9" s="465">
        <v>4</v>
      </c>
      <c r="I9" s="465">
        <v>4</v>
      </c>
      <c r="J9" s="465">
        <v>4</v>
      </c>
      <c r="K9" s="465">
        <v>4</v>
      </c>
      <c r="L9" s="465">
        <v>3</v>
      </c>
      <c r="M9" s="465">
        <v>5</v>
      </c>
      <c r="N9" s="465">
        <v>4</v>
      </c>
      <c r="O9" s="465">
        <v>4</v>
      </c>
      <c r="P9" s="465">
        <v>5</v>
      </c>
      <c r="Q9" s="465">
        <v>6</v>
      </c>
    </row>
    <row r="10" spans="2:17" ht="15.75" x14ac:dyDescent="0.25">
      <c r="B10" s="126">
        <v>5</v>
      </c>
      <c r="C10" s="126">
        <v>4</v>
      </c>
      <c r="D10" s="126">
        <v>3</v>
      </c>
      <c r="E10" s="26"/>
      <c r="F10" s="126">
        <v>6</v>
      </c>
      <c r="G10" s="126">
        <v>8</v>
      </c>
      <c r="H10" s="126">
        <v>5</v>
      </c>
      <c r="I10" s="126">
        <v>6</v>
      </c>
      <c r="J10" s="126">
        <v>9</v>
      </c>
      <c r="K10" s="126">
        <v>7</v>
      </c>
      <c r="L10" s="126">
        <v>7</v>
      </c>
      <c r="M10" s="126">
        <v>5</v>
      </c>
      <c r="N10" s="126">
        <v>8</v>
      </c>
      <c r="O10" s="126">
        <v>6</v>
      </c>
      <c r="P10" s="126">
        <v>9</v>
      </c>
      <c r="Q10" s="126">
        <v>6</v>
      </c>
    </row>
    <row r="11" spans="2:17" s="69" customFormat="1" ht="15.75" x14ac:dyDescent="0.25">
      <c r="B11" s="465">
        <v>6</v>
      </c>
      <c r="C11" s="465">
        <v>4</v>
      </c>
      <c r="D11" s="465">
        <v>13</v>
      </c>
      <c r="E11" s="309"/>
      <c r="F11" s="465">
        <v>6</v>
      </c>
      <c r="G11" s="465">
        <v>6</v>
      </c>
      <c r="H11" s="465">
        <v>5</v>
      </c>
      <c r="I11" s="465">
        <v>7</v>
      </c>
      <c r="J11" s="465">
        <v>8</v>
      </c>
      <c r="K11" s="465">
        <v>6</v>
      </c>
      <c r="L11" s="465">
        <v>7</v>
      </c>
      <c r="M11" s="465">
        <v>6</v>
      </c>
      <c r="N11" s="465">
        <v>7</v>
      </c>
      <c r="O11" s="465">
        <v>6</v>
      </c>
      <c r="P11" s="465">
        <v>6</v>
      </c>
      <c r="Q11" s="465">
        <v>5</v>
      </c>
    </row>
    <row r="12" spans="2:17" ht="15.75" x14ac:dyDescent="0.25">
      <c r="B12" s="126">
        <v>7</v>
      </c>
      <c r="C12" s="126">
        <v>3</v>
      </c>
      <c r="D12" s="126">
        <v>17</v>
      </c>
      <c r="E12" s="26"/>
      <c r="F12" s="126">
        <v>3</v>
      </c>
      <c r="G12" s="126">
        <v>4</v>
      </c>
      <c r="H12" s="126">
        <v>10</v>
      </c>
      <c r="I12" s="126">
        <v>3</v>
      </c>
      <c r="J12" s="126">
        <v>5</v>
      </c>
      <c r="K12" s="126">
        <v>3</v>
      </c>
      <c r="L12" s="126">
        <v>4</v>
      </c>
      <c r="M12" s="126">
        <v>6</v>
      </c>
      <c r="N12" s="126">
        <v>5</v>
      </c>
      <c r="O12" s="126">
        <v>3</v>
      </c>
      <c r="P12" s="126">
        <v>6</v>
      </c>
      <c r="Q12" s="126">
        <v>4</v>
      </c>
    </row>
    <row r="13" spans="2:17" s="69" customFormat="1" ht="15.75" x14ac:dyDescent="0.25">
      <c r="B13" s="465">
        <v>8</v>
      </c>
      <c r="C13" s="465">
        <v>5</v>
      </c>
      <c r="D13" s="465">
        <v>5</v>
      </c>
      <c r="E13" s="309"/>
      <c r="F13" s="465">
        <v>9</v>
      </c>
      <c r="G13" s="465">
        <v>6</v>
      </c>
      <c r="H13" s="465">
        <v>8</v>
      </c>
      <c r="I13" s="465">
        <v>7</v>
      </c>
      <c r="J13" s="465">
        <v>6</v>
      </c>
      <c r="K13" s="465">
        <v>10</v>
      </c>
      <c r="L13" s="465">
        <v>8</v>
      </c>
      <c r="M13" s="465">
        <v>6</v>
      </c>
      <c r="N13" s="465">
        <v>9</v>
      </c>
      <c r="O13" s="465">
        <v>7</v>
      </c>
      <c r="P13" s="465">
        <v>9</v>
      </c>
      <c r="Q13" s="465">
        <v>6</v>
      </c>
    </row>
    <row r="14" spans="2:17" ht="15.75" x14ac:dyDescent="0.25">
      <c r="B14" s="126">
        <v>9</v>
      </c>
      <c r="C14" s="126">
        <v>4</v>
      </c>
      <c r="D14" s="126">
        <v>9</v>
      </c>
      <c r="E14" s="26"/>
      <c r="F14" s="126">
        <v>9</v>
      </c>
      <c r="G14" s="126">
        <v>5</v>
      </c>
      <c r="H14" s="126">
        <v>5</v>
      </c>
      <c r="I14" s="126">
        <v>7</v>
      </c>
      <c r="J14" s="126">
        <v>9</v>
      </c>
      <c r="K14" s="126">
        <v>9</v>
      </c>
      <c r="L14" s="126">
        <v>5</v>
      </c>
      <c r="M14" s="126">
        <v>7</v>
      </c>
      <c r="N14" s="126">
        <v>6</v>
      </c>
      <c r="O14" s="126">
        <v>5</v>
      </c>
      <c r="P14" s="126">
        <v>9</v>
      </c>
      <c r="Q14" s="126">
        <v>5</v>
      </c>
    </row>
    <row r="15" spans="2:17" ht="15.75" x14ac:dyDescent="0.25">
      <c r="B15" s="128" t="s">
        <v>1</v>
      </c>
      <c r="C15" s="128">
        <f>SUM(C6:C14)</f>
        <v>36</v>
      </c>
      <c r="D15" s="127"/>
      <c r="F15" s="127">
        <f t="shared" ref="F15:Q15" si="0">SUM(F6:F14)</f>
        <v>66</v>
      </c>
      <c r="G15" s="127">
        <f t="shared" si="0"/>
        <v>53</v>
      </c>
      <c r="H15" s="127">
        <f t="shared" si="0"/>
        <v>55</v>
      </c>
      <c r="I15" s="127">
        <f t="shared" si="0"/>
        <v>58</v>
      </c>
      <c r="J15" s="127">
        <f t="shared" si="0"/>
        <v>58</v>
      </c>
      <c r="K15" s="127">
        <f t="shared" si="0"/>
        <v>63</v>
      </c>
      <c r="L15" s="127">
        <f t="shared" si="0"/>
        <v>57</v>
      </c>
      <c r="M15" s="127">
        <f t="shared" si="0"/>
        <v>55</v>
      </c>
      <c r="N15" s="127">
        <f t="shared" si="0"/>
        <v>66</v>
      </c>
      <c r="O15" s="127">
        <f t="shared" si="0"/>
        <v>53</v>
      </c>
      <c r="P15" s="127">
        <f t="shared" si="0"/>
        <v>66</v>
      </c>
      <c r="Q15" s="127">
        <f t="shared" si="0"/>
        <v>49</v>
      </c>
    </row>
    <row r="16" spans="2:17" ht="15.75" x14ac:dyDescent="0.25">
      <c r="B16" s="126">
        <v>10</v>
      </c>
      <c r="C16" s="126">
        <v>5</v>
      </c>
      <c r="D16" s="126">
        <v>4</v>
      </c>
      <c r="E16" s="26"/>
      <c r="F16" s="126">
        <v>10</v>
      </c>
      <c r="G16" s="126">
        <v>7</v>
      </c>
      <c r="H16" s="126">
        <v>8</v>
      </c>
      <c r="I16" s="126">
        <v>6</v>
      </c>
      <c r="J16" s="126">
        <v>6</v>
      </c>
      <c r="K16" s="126">
        <v>7</v>
      </c>
      <c r="L16" s="126">
        <v>7</v>
      </c>
      <c r="M16" s="126">
        <v>8</v>
      </c>
      <c r="N16" s="126">
        <v>8</v>
      </c>
      <c r="O16" s="126">
        <v>8</v>
      </c>
      <c r="P16" s="126">
        <v>8</v>
      </c>
      <c r="Q16" s="126">
        <v>6</v>
      </c>
    </row>
    <row r="17" spans="2:18" s="69" customFormat="1" ht="15.75" x14ac:dyDescent="0.25">
      <c r="B17" s="465">
        <v>11</v>
      </c>
      <c r="C17" s="465">
        <v>4</v>
      </c>
      <c r="D17" s="465">
        <v>8</v>
      </c>
      <c r="E17" s="309"/>
      <c r="F17" s="465">
        <v>6</v>
      </c>
      <c r="G17" s="465">
        <v>6</v>
      </c>
      <c r="H17" s="465">
        <v>7</v>
      </c>
      <c r="I17" s="465">
        <v>7</v>
      </c>
      <c r="J17" s="465">
        <v>7</v>
      </c>
      <c r="K17" s="465">
        <v>8</v>
      </c>
      <c r="L17" s="465">
        <v>7</v>
      </c>
      <c r="M17" s="465">
        <v>6</v>
      </c>
      <c r="N17" s="465">
        <v>5</v>
      </c>
      <c r="O17" s="465">
        <v>8</v>
      </c>
      <c r="P17" s="465">
        <v>6</v>
      </c>
      <c r="Q17" s="465">
        <v>6</v>
      </c>
    </row>
    <row r="18" spans="2:18" ht="15.75" x14ac:dyDescent="0.25">
      <c r="B18" s="126">
        <v>12</v>
      </c>
      <c r="C18" s="126">
        <v>3</v>
      </c>
      <c r="D18" s="126">
        <v>14</v>
      </c>
      <c r="E18" s="26"/>
      <c r="F18" s="126">
        <v>8</v>
      </c>
      <c r="G18" s="126">
        <v>3</v>
      </c>
      <c r="H18" s="126">
        <v>3</v>
      </c>
      <c r="I18" s="126">
        <v>10</v>
      </c>
      <c r="J18" s="126">
        <v>3</v>
      </c>
      <c r="K18" s="126">
        <v>4</v>
      </c>
      <c r="L18" s="126">
        <v>3</v>
      </c>
      <c r="M18" s="126">
        <v>10</v>
      </c>
      <c r="N18" s="126">
        <v>3</v>
      </c>
      <c r="O18" s="126">
        <v>4</v>
      </c>
      <c r="P18" s="126">
        <v>5</v>
      </c>
      <c r="Q18" s="126">
        <v>3</v>
      </c>
      <c r="R18" t="s">
        <v>8</v>
      </c>
    </row>
    <row r="19" spans="2:18" s="69" customFormat="1" ht="15.75" x14ac:dyDescent="0.25">
      <c r="B19" s="465">
        <v>13</v>
      </c>
      <c r="C19" s="465">
        <v>4</v>
      </c>
      <c r="D19" s="465">
        <v>12</v>
      </c>
      <c r="E19" s="309"/>
      <c r="F19" s="465">
        <v>7</v>
      </c>
      <c r="G19" s="465">
        <v>5</v>
      </c>
      <c r="H19" s="465">
        <v>5</v>
      </c>
      <c r="I19" s="465">
        <v>5</v>
      </c>
      <c r="J19" s="465">
        <v>4</v>
      </c>
      <c r="K19" s="465">
        <v>9</v>
      </c>
      <c r="L19" s="465">
        <v>5</v>
      </c>
      <c r="M19" s="465">
        <v>10</v>
      </c>
      <c r="N19" s="465">
        <v>7</v>
      </c>
      <c r="O19" s="465">
        <v>4</v>
      </c>
      <c r="P19" s="465">
        <v>7</v>
      </c>
      <c r="Q19" s="465">
        <v>5</v>
      </c>
    </row>
    <row r="20" spans="2:18" ht="15.75" x14ac:dyDescent="0.25">
      <c r="B20" s="126">
        <v>14</v>
      </c>
      <c r="C20" s="126">
        <v>3</v>
      </c>
      <c r="D20" s="126">
        <v>10</v>
      </c>
      <c r="E20" s="26"/>
      <c r="F20" s="126">
        <v>5</v>
      </c>
      <c r="G20" s="126">
        <v>4</v>
      </c>
      <c r="H20" s="126">
        <v>5</v>
      </c>
      <c r="I20" s="126">
        <v>6</v>
      </c>
      <c r="J20" s="126">
        <v>7</v>
      </c>
      <c r="K20" s="126">
        <v>7</v>
      </c>
      <c r="L20" s="126">
        <v>10</v>
      </c>
      <c r="M20" s="126">
        <v>5</v>
      </c>
      <c r="N20" s="126">
        <v>3</v>
      </c>
      <c r="O20" s="126">
        <v>3</v>
      </c>
      <c r="P20" s="126">
        <v>7</v>
      </c>
      <c r="Q20" s="126">
        <v>4</v>
      </c>
    </row>
    <row r="21" spans="2:18" s="69" customFormat="1" ht="15.75" x14ac:dyDescent="0.25">
      <c r="B21" s="465">
        <v>15</v>
      </c>
      <c r="C21" s="465">
        <v>4</v>
      </c>
      <c r="D21" s="465">
        <v>16</v>
      </c>
      <c r="E21" s="309"/>
      <c r="F21" s="465">
        <v>7</v>
      </c>
      <c r="G21" s="465">
        <v>6</v>
      </c>
      <c r="H21" s="465">
        <v>6</v>
      </c>
      <c r="I21" s="465">
        <v>5</v>
      </c>
      <c r="J21" s="465">
        <v>4</v>
      </c>
      <c r="K21" s="465">
        <v>8</v>
      </c>
      <c r="L21" s="465">
        <v>10</v>
      </c>
      <c r="M21" s="465">
        <v>7</v>
      </c>
      <c r="N21" s="465">
        <v>7</v>
      </c>
      <c r="O21" s="465">
        <v>8</v>
      </c>
      <c r="P21" s="465">
        <v>6</v>
      </c>
      <c r="Q21" s="465">
        <v>6</v>
      </c>
    </row>
    <row r="22" spans="2:18" ht="15.75" x14ac:dyDescent="0.25">
      <c r="B22" s="126">
        <v>16</v>
      </c>
      <c r="C22" s="126">
        <v>4</v>
      </c>
      <c r="D22" s="126">
        <v>2</v>
      </c>
      <c r="E22" s="26"/>
      <c r="F22" s="126">
        <v>10</v>
      </c>
      <c r="G22" s="126">
        <v>7</v>
      </c>
      <c r="H22" s="126">
        <v>6</v>
      </c>
      <c r="I22" s="126">
        <v>6</v>
      </c>
      <c r="J22" s="126">
        <v>7</v>
      </c>
      <c r="K22" s="126">
        <v>7</v>
      </c>
      <c r="L22" s="126">
        <v>5</v>
      </c>
      <c r="M22" s="126">
        <v>6</v>
      </c>
      <c r="N22" s="126">
        <v>6</v>
      </c>
      <c r="O22" s="126">
        <v>5</v>
      </c>
      <c r="P22" s="126">
        <v>8</v>
      </c>
      <c r="Q22" s="126">
        <v>4</v>
      </c>
    </row>
    <row r="23" spans="2:18" s="69" customFormat="1" ht="15.75" x14ac:dyDescent="0.25">
      <c r="B23" s="465">
        <v>17</v>
      </c>
      <c r="C23" s="465">
        <v>4</v>
      </c>
      <c r="D23" s="465">
        <v>6</v>
      </c>
      <c r="E23" s="309"/>
      <c r="F23" s="465">
        <v>9</v>
      </c>
      <c r="G23" s="465">
        <v>6</v>
      </c>
      <c r="H23" s="465">
        <v>7</v>
      </c>
      <c r="I23" s="465">
        <v>7</v>
      </c>
      <c r="J23" s="465">
        <v>6</v>
      </c>
      <c r="K23" s="465">
        <v>10</v>
      </c>
      <c r="L23" s="465">
        <v>6</v>
      </c>
      <c r="M23" s="465">
        <v>5</v>
      </c>
      <c r="N23" s="465">
        <v>10</v>
      </c>
      <c r="O23" s="465">
        <v>6</v>
      </c>
      <c r="P23" s="465">
        <v>10</v>
      </c>
      <c r="Q23" s="465">
        <v>7</v>
      </c>
    </row>
    <row r="24" spans="2:18" ht="15.75" x14ac:dyDescent="0.25">
      <c r="B24" s="126">
        <v>18</v>
      </c>
      <c r="C24" s="126">
        <v>4</v>
      </c>
      <c r="D24" s="126">
        <v>18</v>
      </c>
      <c r="E24" s="26"/>
      <c r="F24" s="126">
        <v>6</v>
      </c>
      <c r="G24" s="126">
        <v>7</v>
      </c>
      <c r="H24" s="126">
        <v>7</v>
      </c>
      <c r="I24" s="126">
        <v>7</v>
      </c>
      <c r="J24" s="126">
        <v>5</v>
      </c>
      <c r="K24" s="126">
        <v>7</v>
      </c>
      <c r="L24" s="126">
        <v>10</v>
      </c>
      <c r="M24" s="126">
        <v>6</v>
      </c>
      <c r="N24" s="126">
        <v>8</v>
      </c>
      <c r="O24" s="126">
        <v>6</v>
      </c>
      <c r="P24" s="126">
        <v>5</v>
      </c>
      <c r="Q24" s="126">
        <v>5</v>
      </c>
    </row>
    <row r="25" spans="2:18" ht="15.75" x14ac:dyDescent="0.25">
      <c r="B25" s="128" t="s">
        <v>2</v>
      </c>
      <c r="C25" s="128">
        <f>SUM(C16:C24)</f>
        <v>35</v>
      </c>
      <c r="D25" s="127"/>
      <c r="F25" s="116">
        <f t="shared" ref="F25:Q25" si="1">SUM(F16:F24)</f>
        <v>68</v>
      </c>
      <c r="G25" s="116">
        <f t="shared" si="1"/>
        <v>51</v>
      </c>
      <c r="H25" s="116">
        <f t="shared" si="1"/>
        <v>54</v>
      </c>
      <c r="I25" s="116">
        <f t="shared" si="1"/>
        <v>59</v>
      </c>
      <c r="J25" s="116">
        <f t="shared" si="1"/>
        <v>49</v>
      </c>
      <c r="K25" s="116">
        <f t="shared" si="1"/>
        <v>67</v>
      </c>
      <c r="L25" s="116">
        <f t="shared" si="1"/>
        <v>63</v>
      </c>
      <c r="M25" s="116">
        <f t="shared" si="1"/>
        <v>63</v>
      </c>
      <c r="N25" s="116">
        <f t="shared" si="1"/>
        <v>57</v>
      </c>
      <c r="O25" s="116">
        <f t="shared" si="1"/>
        <v>52</v>
      </c>
      <c r="P25" s="116">
        <f t="shared" si="1"/>
        <v>62</v>
      </c>
      <c r="Q25" s="116">
        <f t="shared" si="1"/>
        <v>46</v>
      </c>
    </row>
    <row r="26" spans="2:18" ht="15.75" x14ac:dyDescent="0.25">
      <c r="B26" s="126" t="s">
        <v>1</v>
      </c>
      <c r="C26" s="126">
        <f>C15</f>
        <v>36</v>
      </c>
      <c r="D26" s="125"/>
      <c r="F26" s="117">
        <f t="shared" ref="F26:Q26" si="2">F15</f>
        <v>66</v>
      </c>
      <c r="G26" s="117">
        <f t="shared" si="2"/>
        <v>53</v>
      </c>
      <c r="H26" s="117">
        <f t="shared" si="2"/>
        <v>55</v>
      </c>
      <c r="I26" s="117">
        <f t="shared" si="2"/>
        <v>58</v>
      </c>
      <c r="J26" s="117">
        <f t="shared" si="2"/>
        <v>58</v>
      </c>
      <c r="K26" s="117">
        <f t="shared" si="2"/>
        <v>63</v>
      </c>
      <c r="L26" s="117">
        <f t="shared" si="2"/>
        <v>57</v>
      </c>
      <c r="M26" s="117">
        <f t="shared" si="2"/>
        <v>55</v>
      </c>
      <c r="N26" s="117">
        <f t="shared" si="2"/>
        <v>66</v>
      </c>
      <c r="O26" s="117">
        <f t="shared" si="2"/>
        <v>53</v>
      </c>
      <c r="P26" s="117">
        <f t="shared" si="2"/>
        <v>66</v>
      </c>
      <c r="Q26" s="117">
        <f t="shared" si="2"/>
        <v>49</v>
      </c>
    </row>
    <row r="27" spans="2:18" ht="15.75" x14ac:dyDescent="0.25">
      <c r="B27" s="127" t="s">
        <v>3</v>
      </c>
      <c r="C27" s="127">
        <f>SUM(C25+C26)</f>
        <v>71</v>
      </c>
      <c r="D27" s="127"/>
      <c r="F27" s="116">
        <f t="shared" ref="F27:Q27" si="3">SUM(F25+F26)</f>
        <v>134</v>
      </c>
      <c r="G27" s="116">
        <f t="shared" si="3"/>
        <v>104</v>
      </c>
      <c r="H27" s="116">
        <f t="shared" si="3"/>
        <v>109</v>
      </c>
      <c r="I27" s="116">
        <f t="shared" si="3"/>
        <v>117</v>
      </c>
      <c r="J27" s="116">
        <f t="shared" si="3"/>
        <v>107</v>
      </c>
      <c r="K27" s="116">
        <f t="shared" si="3"/>
        <v>130</v>
      </c>
      <c r="L27" s="116">
        <f t="shared" si="3"/>
        <v>120</v>
      </c>
      <c r="M27" s="116">
        <f t="shared" si="3"/>
        <v>118</v>
      </c>
      <c r="N27" s="116">
        <f t="shared" si="3"/>
        <v>123</v>
      </c>
      <c r="O27" s="116">
        <f t="shared" si="3"/>
        <v>105</v>
      </c>
      <c r="P27" s="116">
        <f t="shared" si="3"/>
        <v>128</v>
      </c>
      <c r="Q27" s="116">
        <f t="shared" si="3"/>
        <v>95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6"/>
  <sheetViews>
    <sheetView zoomScale="62" zoomScaleNormal="62" workbookViewId="0">
      <selection activeCell="V22" sqref="V22"/>
    </sheetView>
  </sheetViews>
  <sheetFormatPr defaultRowHeight="15" x14ac:dyDescent="0.25"/>
  <cols>
    <col min="1" max="35" width="8.7109375" customWidth="1"/>
    <col min="36" max="36" width="6.7109375" customWidth="1"/>
    <col min="37" max="44" width="3.7109375" customWidth="1"/>
    <col min="45" max="45" width="9.28515625" customWidth="1"/>
  </cols>
  <sheetData>
    <row r="1" spans="1:33" ht="26.25" x14ac:dyDescent="0.4">
      <c r="E1" s="107" t="s">
        <v>95</v>
      </c>
      <c r="F1" s="107"/>
      <c r="G1" s="108"/>
      <c r="H1" s="108"/>
      <c r="S1" s="79"/>
      <c r="T1" s="261" t="s">
        <v>46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3" ht="26.25" x14ac:dyDescent="0.4">
      <c r="E2" s="107"/>
      <c r="F2" s="107"/>
      <c r="G2" s="108"/>
      <c r="H2" s="108"/>
      <c r="S2" s="70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33" ht="21" x14ac:dyDescent="0.35">
      <c r="B3" s="78"/>
      <c r="C3" s="79"/>
      <c r="D3" s="79"/>
      <c r="E3" s="261" t="s">
        <v>45</v>
      </c>
      <c r="F3" s="262"/>
      <c r="G3" s="262"/>
      <c r="H3" s="262"/>
      <c r="I3" s="79"/>
      <c r="J3" s="79"/>
      <c r="K3" s="79"/>
      <c r="L3" s="79"/>
      <c r="M3" s="79"/>
      <c r="N3" s="79"/>
      <c r="O3" s="79"/>
      <c r="P3" s="79"/>
      <c r="Q3" s="79"/>
      <c r="R3" s="79"/>
      <c r="S3" s="210" t="s">
        <v>0</v>
      </c>
      <c r="T3" s="211" t="str">
        <f>'DAY 1 INPUT'!F4</f>
        <v>Steve</v>
      </c>
      <c r="U3" s="212" t="str">
        <f>'DAY 1 INPUT'!G4</f>
        <v>Jeff</v>
      </c>
      <c r="V3" s="213" t="str">
        <f>'DAY 1 INPUT'!H4</f>
        <v>Mike</v>
      </c>
      <c r="W3" s="214" t="str">
        <f>'DAY 1 INPUT'!I4</f>
        <v>Rich M</v>
      </c>
      <c r="X3" s="215" t="str">
        <f>'DAY 1 INPUT'!J4</f>
        <v>Derm</v>
      </c>
      <c r="Y3" s="216" t="str">
        <f>'DAY 1 INPUT'!K4</f>
        <v>Tom</v>
      </c>
      <c r="Z3" s="217" t="str">
        <f>'DAY 1 INPUT'!L4</f>
        <v>Neil</v>
      </c>
      <c r="AA3" s="218" t="str">
        <f>'DAY 1 INPUT'!M4</f>
        <v>Stew</v>
      </c>
      <c r="AB3" s="219" t="str">
        <f>'DAY 1 INPUT'!N4</f>
        <v>Derek</v>
      </c>
      <c r="AC3" s="220" t="str">
        <f>'DAY 1 INPUT'!O4</f>
        <v>Paul</v>
      </c>
      <c r="AD3" s="221" t="str">
        <f>'DAY 1 INPUT'!P4</f>
        <v>Brian</v>
      </c>
      <c r="AE3" s="222" t="str">
        <f>'DAY 1 INPUT'!Q4</f>
        <v>Robin</v>
      </c>
      <c r="AF3" s="79"/>
      <c r="AG3" s="79"/>
    </row>
    <row r="4" spans="1:33" ht="20.100000000000001" customHeight="1" x14ac:dyDescent="0.4">
      <c r="E4" s="67" t="s">
        <v>8</v>
      </c>
      <c r="F4" s="67" t="s">
        <v>8</v>
      </c>
      <c r="S4" s="225">
        <v>1</v>
      </c>
      <c r="T4" s="226">
        <f>IF('Day 1 Cards'!AT9&gt;'Day 1 Cards'!AY9,'Day 1 Cards'!AT9,'Day 1 Cards'!AY9)</f>
        <v>0</v>
      </c>
      <c r="U4" s="227" t="s">
        <v>8</v>
      </c>
      <c r="V4" s="226">
        <f>IF('Day 1 Cards'!BD9&gt;'Day 1 Cards'!BI9,'Day 1 Cards'!BD9,'Day 1 Cards'!BI9)</f>
        <v>2</v>
      </c>
      <c r="W4" s="227"/>
      <c r="X4" s="226">
        <f>IF('Day 1 Cards'!AT40&gt;'Day 1 Cards'!AY40,'Day 1 Cards'!AT40,'Day 1 Cards'!AY40)</f>
        <v>3</v>
      </c>
      <c r="Y4" s="227"/>
      <c r="Z4" s="226">
        <f>IF('Day 1 Cards'!BD40&gt;'Day 1 Cards'!BI40,'Day 1 Cards'!BD40,'Day 1 Cards'!BI40)</f>
        <v>1</v>
      </c>
      <c r="AA4" s="227"/>
      <c r="AB4" s="226">
        <f>IF('Day 1 Cards'!AT71&gt;'Day 1 Cards'!AY71,'Day 1 Cards'!AT71,'Day 1 Cards'!AY71)</f>
        <v>0</v>
      </c>
      <c r="AC4" s="227"/>
      <c r="AD4" s="226">
        <f>IF('Day 1 Cards'!BD71&gt;'Day 1 Cards'!BI71,'Day 1 Cards'!BD71,'Day 1 Cards'!BI71)</f>
        <v>2</v>
      </c>
      <c r="AE4" s="227"/>
    </row>
    <row r="5" spans="1:33" ht="21" x14ac:dyDescent="0.35">
      <c r="E5" s="204" t="str">
        <f>'DAY 1 INPUT'!F4</f>
        <v>Steve</v>
      </c>
      <c r="F5" s="204" t="str">
        <f>'DAY 1 INPUT'!G4</f>
        <v>Jeff</v>
      </c>
      <c r="G5" s="205" t="str">
        <f>'DAY 1 INPUT'!H4</f>
        <v>Mike</v>
      </c>
      <c r="H5" s="205" t="str">
        <f>'DAY 1 INPUT'!I4</f>
        <v>Rich M</v>
      </c>
      <c r="I5" s="206" t="str">
        <f>'DAY 1 INPUT'!J4</f>
        <v>Derm</v>
      </c>
      <c r="J5" s="206" t="str">
        <f>'DAY 1 INPUT'!K4</f>
        <v>Tom</v>
      </c>
      <c r="K5" s="207" t="str">
        <f>'DAY 1 INPUT'!L4</f>
        <v>Neil</v>
      </c>
      <c r="L5" s="207" t="str">
        <f>'DAY 1 INPUT'!M4</f>
        <v>Stew</v>
      </c>
      <c r="M5" s="208" t="str">
        <f>'DAY 1 INPUT'!N4</f>
        <v>Derek</v>
      </c>
      <c r="N5" s="208" t="str">
        <f>'DAY 1 INPUT'!O4</f>
        <v>Paul</v>
      </c>
      <c r="O5" s="209" t="str">
        <f>'DAY 1 INPUT'!P4</f>
        <v>Brian</v>
      </c>
      <c r="P5" s="209" t="str">
        <f>'DAY 1 INPUT'!Q4</f>
        <v>Robin</v>
      </c>
      <c r="S5" s="228">
        <v>2</v>
      </c>
      <c r="T5" s="229">
        <f>IF('Day 1 Cards'!AT10&gt;'Day 1 Cards'!AY10,'Day 1 Cards'!AT10,'Day 1 Cards'!AY10)</f>
        <v>1</v>
      </c>
      <c r="U5" s="230" t="s">
        <v>8</v>
      </c>
      <c r="V5" s="229">
        <f>IF('Day 1 Cards'!BD10&gt;'Day 1 Cards'!BI10,'Day 1 Cards'!BD10,'Day 1 Cards'!BI10)</f>
        <v>2</v>
      </c>
      <c r="W5" s="230"/>
      <c r="X5" s="229">
        <f>IF('Day 1 Cards'!AT41&gt;'Day 1 Cards'!AY41,'Day 1 Cards'!AT41,'Day 1 Cards'!AY41)</f>
        <v>0</v>
      </c>
      <c r="Y5" s="230"/>
      <c r="Z5" s="229">
        <f>IF('Day 1 Cards'!BD41&gt;'Day 1 Cards'!BI41,'Day 1 Cards'!BD41,'Day 1 Cards'!BI41)</f>
        <v>2</v>
      </c>
      <c r="AA5" s="230"/>
      <c r="AB5" s="229">
        <f>IF('Day 1 Cards'!AT72&gt;'Day 1 Cards'!AY72,'Day 1 Cards'!AT72,'Day 1 Cards'!AY72)</f>
        <v>0</v>
      </c>
      <c r="AC5" s="230"/>
      <c r="AD5" s="229">
        <f>IF('Day 1 Cards'!BD72&gt;'Day 1 Cards'!BI72,'Day 1 Cards'!BD72,'Day 1 Cards'!BI72)</f>
        <v>2</v>
      </c>
      <c r="AE5" s="230"/>
    </row>
    <row r="6" spans="1:33" ht="20.100000000000001" customHeight="1" x14ac:dyDescent="0.35">
      <c r="B6" s="68" t="s">
        <v>10</v>
      </c>
      <c r="E6" s="223">
        <f>'Day 1 Cards'!AT30</f>
        <v>18</v>
      </c>
      <c r="F6" s="223">
        <f>'Day 1 Cards'!AY30</f>
        <v>23</v>
      </c>
      <c r="G6" s="223">
        <f>'Day 1 Cards'!BD30</f>
        <v>22</v>
      </c>
      <c r="H6" s="223">
        <f>'Day 1 Cards'!BI30</f>
        <v>26</v>
      </c>
      <c r="I6" s="223">
        <f>'Day 1 Cards'!AT61</f>
        <v>24</v>
      </c>
      <c r="J6" s="223">
        <f>'Day 1 Cards'!AY61</f>
        <v>16</v>
      </c>
      <c r="K6" s="223">
        <f>'Day 1 Cards'!BD61</f>
        <v>18</v>
      </c>
      <c r="L6" s="223">
        <f>'Day 1 Cards'!BI61</f>
        <v>15</v>
      </c>
      <c r="M6" s="223">
        <f>'Day 1 Cards'!AT92</f>
        <v>15</v>
      </c>
      <c r="N6" s="223">
        <f>'Day 1 Cards'!AY92</f>
        <v>20</v>
      </c>
      <c r="O6" s="223">
        <f>'Day 1 Cards'!BD92</f>
        <v>15</v>
      </c>
      <c r="P6" s="223">
        <f>'Day 1 Cards'!BI92</f>
        <v>25</v>
      </c>
      <c r="S6" s="225">
        <v>3</v>
      </c>
      <c r="T6" s="226">
        <f>IF('Day 1 Cards'!AT11&gt;'Day 1 Cards'!AY11,'Day 1 Cards'!AT11,'Day 1 Cards'!AY11)</f>
        <v>2</v>
      </c>
      <c r="U6" s="227" t="s">
        <v>8</v>
      </c>
      <c r="V6" s="226">
        <f>IF('Day 1 Cards'!BD11&gt;'Day 1 Cards'!BI11,'Day 1 Cards'!BD11,'Day 1 Cards'!BI11)</f>
        <v>2</v>
      </c>
      <c r="W6" s="227"/>
      <c r="X6" s="226">
        <f>IF('Day 1 Cards'!AT42&gt;'Day 1 Cards'!AY42,'Day 1 Cards'!AT42,'Day 1 Cards'!AY42)</f>
        <v>2</v>
      </c>
      <c r="Y6" s="227"/>
      <c r="Z6" s="226">
        <f>IF('Day 1 Cards'!BD42&gt;'Day 1 Cards'!BI42,'Day 1 Cards'!BD42,'Day 1 Cards'!BI42)</f>
        <v>2</v>
      </c>
      <c r="AA6" s="227"/>
      <c r="AB6" s="226">
        <f>IF('Day 1 Cards'!AT73&gt;'Day 1 Cards'!AY73,'Day 1 Cards'!AT73,'Day 1 Cards'!AY73)</f>
        <v>0</v>
      </c>
      <c r="AC6" s="227"/>
      <c r="AD6" s="226">
        <f>IF('Day 1 Cards'!BD73&gt;'Day 1 Cards'!BI73,'Day 1 Cards'!BD73,'Day 1 Cards'!BI73)</f>
        <v>3</v>
      </c>
      <c r="AE6" s="227"/>
    </row>
    <row r="7" spans="1:33" ht="20.100000000000001" customHeight="1" x14ac:dyDescent="0.35">
      <c r="B7" s="68" t="s">
        <v>42</v>
      </c>
      <c r="E7" s="224">
        <f>'DAY 1 INPUT'!F5</f>
        <v>38</v>
      </c>
      <c r="F7" s="224">
        <f>'DAY 1 INPUT'!G5</f>
        <v>18</v>
      </c>
      <c r="G7" s="224">
        <f>'DAY 1 INPUT'!H5</f>
        <v>20</v>
      </c>
      <c r="H7" s="224">
        <f>'DAY 1 INPUT'!I5</f>
        <v>31</v>
      </c>
      <c r="I7" s="224">
        <f>'DAY 1 INPUT'!J5</f>
        <v>18</v>
      </c>
      <c r="J7" s="224">
        <f>'DAY 1 INPUT'!K5</f>
        <v>34</v>
      </c>
      <c r="K7" s="224">
        <f>'DAY 1 INPUT'!L5</f>
        <v>18</v>
      </c>
      <c r="L7" s="224">
        <f>'DAY 1 INPUT'!M5</f>
        <v>19</v>
      </c>
      <c r="M7" s="224">
        <f>'DAY 1 INPUT'!N5</f>
        <v>24</v>
      </c>
      <c r="N7" s="224">
        <f>'DAY 1 INPUT'!O5</f>
        <v>16</v>
      </c>
      <c r="O7" s="224">
        <f>'DAY 1 INPUT'!P5</f>
        <v>32</v>
      </c>
      <c r="P7" s="224">
        <f>'DAY 1 INPUT'!Q5</f>
        <v>12</v>
      </c>
      <c r="S7" s="228">
        <v>4</v>
      </c>
      <c r="T7" s="229">
        <f>IF('Day 1 Cards'!AT12&gt;'Day 1 Cards'!AY12,'Day 1 Cards'!AT12,'Day 1 Cards'!AY12)</f>
        <v>2</v>
      </c>
      <c r="U7" s="230" t="s">
        <v>8</v>
      </c>
      <c r="V7" s="229">
        <f>IF('Day 1 Cards'!BD12&gt;'Day 1 Cards'!BI12,'Day 1 Cards'!BD12,'Day 1 Cards'!BI12)</f>
        <v>2</v>
      </c>
      <c r="W7" s="230"/>
      <c r="X7" s="229">
        <f>IF('Day 1 Cards'!AT43&gt;'Day 1 Cards'!AY43,'Day 1 Cards'!AT43,'Day 1 Cards'!AY43)</f>
        <v>3</v>
      </c>
      <c r="Y7" s="230"/>
      <c r="Z7" s="229">
        <f>IF('Day 1 Cards'!BD43&gt;'Day 1 Cards'!BI43,'Day 1 Cards'!BD43,'Day 1 Cards'!BI43)</f>
        <v>3</v>
      </c>
      <c r="AA7" s="230"/>
      <c r="AB7" s="229">
        <f>IF('Day 1 Cards'!AT74&gt;'Day 1 Cards'!AY74,'Day 1 Cards'!AT74,'Day 1 Cards'!AY74)</f>
        <v>2</v>
      </c>
      <c r="AC7" s="230"/>
      <c r="AD7" s="229">
        <f>IF('Day 1 Cards'!BD74&gt;'Day 1 Cards'!BI74,'Day 1 Cards'!BD74,'Day 1 Cards'!BI74)</f>
        <v>1</v>
      </c>
      <c r="AE7" s="230"/>
    </row>
    <row r="8" spans="1:33" ht="20.100000000000001" customHeight="1" x14ac:dyDescent="0.35">
      <c r="B8" s="68" t="s">
        <v>43</v>
      </c>
      <c r="E8" s="224">
        <f>'Day 1 Cards'!AZ3</f>
        <v>36</v>
      </c>
      <c r="F8" s="224">
        <f>'Day 1 Cards'!BA3</f>
        <v>29</v>
      </c>
      <c r="G8" s="224">
        <f>'Day 1 Cards'!BB3</f>
        <v>30</v>
      </c>
      <c r="H8" s="224">
        <f>'Day 1 Cards'!BC3</f>
        <v>32</v>
      </c>
      <c r="I8" s="224">
        <f>'Day 1 Cards'!AZ34</f>
        <v>25</v>
      </c>
      <c r="J8" s="224">
        <f>'Day 1 Cards'!BA34</f>
        <v>34</v>
      </c>
      <c r="K8" s="224">
        <f>'Day 1 Cards'!BB34</f>
        <v>29</v>
      </c>
      <c r="L8" s="224">
        <f>'Day 1 Cards'!BC34</f>
        <v>35</v>
      </c>
      <c r="M8" s="224">
        <f>'Day 1 Cards'!AZ65</f>
        <v>32</v>
      </c>
      <c r="N8" s="224">
        <f>'Day 1 Cards'!BA65</f>
        <v>28</v>
      </c>
      <c r="O8" s="224">
        <f>'Day 1 Cards'!BB65</f>
        <v>36</v>
      </c>
      <c r="P8" s="224">
        <f>'Day 1 Cards'!BC65</f>
        <v>24</v>
      </c>
      <c r="S8" s="225">
        <v>5</v>
      </c>
      <c r="T8" s="226">
        <f>IF('Day 1 Cards'!AT13&gt;'Day 1 Cards'!AY13,'Day 1 Cards'!AT13,'Day 1 Cards'!AY13)</f>
        <v>2</v>
      </c>
      <c r="U8" s="227" t="s">
        <v>8</v>
      </c>
      <c r="V8" s="226">
        <f>IF('Day 1 Cards'!BD13&gt;'Day 1 Cards'!BI13,'Day 1 Cards'!BD13,'Day 1 Cards'!BI13)</f>
        <v>2</v>
      </c>
      <c r="W8" s="227"/>
      <c r="X8" s="226">
        <f>IF('Day 1 Cards'!AT44&gt;'Day 1 Cards'!AY44,'Day 1 Cards'!AT44,'Day 1 Cards'!AY44)</f>
        <v>1</v>
      </c>
      <c r="Y8" s="227"/>
      <c r="Z8" s="226">
        <f>IF('Day 1 Cards'!BD44&gt;'Day 1 Cards'!BI44,'Day 1 Cards'!BD44,'Day 1 Cards'!BI44)</f>
        <v>2</v>
      </c>
      <c r="AA8" s="227"/>
      <c r="AB8" s="226">
        <f>IF('Day 1 Cards'!AT75&gt;'Day 1 Cards'!AY75,'Day 1 Cards'!AT75,'Day 1 Cards'!AY75)</f>
        <v>1</v>
      </c>
      <c r="AC8" s="227"/>
      <c r="AD8" s="226">
        <f>IF('Day 1 Cards'!BD75&gt;'Day 1 Cards'!BI75,'Day 1 Cards'!BD75,'Day 1 Cards'!BI75)</f>
        <v>1</v>
      </c>
      <c r="AE8" s="227"/>
    </row>
    <row r="9" spans="1:33" ht="20.100000000000001" customHeight="1" x14ac:dyDescent="0.35">
      <c r="A9" s="72"/>
      <c r="B9" s="72" t="s">
        <v>44</v>
      </c>
      <c r="C9" s="73"/>
      <c r="D9" s="70"/>
      <c r="E9" s="224">
        <f>E8-E7</f>
        <v>-2</v>
      </c>
      <c r="F9" s="224">
        <f t="shared" ref="F9:P9" si="0">F8-F7</f>
        <v>11</v>
      </c>
      <c r="G9" s="224">
        <f t="shared" si="0"/>
        <v>10</v>
      </c>
      <c r="H9" s="224">
        <f t="shared" si="0"/>
        <v>1</v>
      </c>
      <c r="I9" s="224">
        <f t="shared" si="0"/>
        <v>7</v>
      </c>
      <c r="J9" s="224">
        <f t="shared" si="0"/>
        <v>0</v>
      </c>
      <c r="K9" s="224">
        <f t="shared" si="0"/>
        <v>11</v>
      </c>
      <c r="L9" s="224">
        <f t="shared" si="0"/>
        <v>16</v>
      </c>
      <c r="M9" s="224">
        <f t="shared" si="0"/>
        <v>8</v>
      </c>
      <c r="N9" s="224">
        <f t="shared" si="0"/>
        <v>12</v>
      </c>
      <c r="O9" s="224">
        <f t="shared" si="0"/>
        <v>4</v>
      </c>
      <c r="P9" s="224">
        <f t="shared" si="0"/>
        <v>12</v>
      </c>
      <c r="S9" s="228">
        <v>6</v>
      </c>
      <c r="T9" s="229">
        <f>IF('Day 1 Cards'!AT14&gt;'Day 1 Cards'!AY14,'Day 1 Cards'!AT14,'Day 1 Cards'!AY14)</f>
        <v>2</v>
      </c>
      <c r="U9" s="230" t="s">
        <v>8</v>
      </c>
      <c r="V9" s="229">
        <f>IF('Day 1 Cards'!BD14&gt;'Day 1 Cards'!BI14,'Day 1 Cards'!BD14,'Day 1 Cards'!BI14)</f>
        <v>2</v>
      </c>
      <c r="W9" s="230"/>
      <c r="X9" s="229">
        <f>IF('Day 1 Cards'!AT45&gt;'Day 1 Cards'!AY45,'Day 1 Cards'!AT45,'Day 1 Cards'!AY45)</f>
        <v>2</v>
      </c>
      <c r="Y9" s="230"/>
      <c r="Z9" s="229">
        <f>IF('Day 1 Cards'!BD45&gt;'Day 1 Cards'!BI45,'Day 1 Cards'!BD45,'Day 1 Cards'!BI45)</f>
        <v>1</v>
      </c>
      <c r="AA9" s="230"/>
      <c r="AB9" s="229">
        <f>IF('Day 1 Cards'!AT76&gt;'Day 1 Cards'!AY76,'Day 1 Cards'!AT76,'Day 1 Cards'!AY76)</f>
        <v>1</v>
      </c>
      <c r="AC9" s="230"/>
      <c r="AD9" s="229">
        <f>IF('Day 1 Cards'!BD76&gt;'Day 1 Cards'!BI76,'Day 1 Cards'!BD76,'Day 1 Cards'!BI76)</f>
        <v>2</v>
      </c>
      <c r="AE9" s="230"/>
    </row>
    <row r="10" spans="1:33" ht="20.100000000000001" customHeight="1" x14ac:dyDescent="0.35">
      <c r="A10" s="72"/>
      <c r="B10" s="105"/>
      <c r="C10" s="73"/>
      <c r="D10" s="70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S10" s="225">
        <v>7</v>
      </c>
      <c r="T10" s="226">
        <f>IF('Day 1 Cards'!AT15&gt;'Day 1 Cards'!AY15,'Day 1 Cards'!AT15,'Day 1 Cards'!AY15)</f>
        <v>4</v>
      </c>
      <c r="U10" s="227" t="s">
        <v>8</v>
      </c>
      <c r="V10" s="226">
        <f>IF('Day 1 Cards'!BD15&gt;'Day 1 Cards'!BI15,'Day 1 Cards'!BD15,'Day 1 Cards'!BI15)</f>
        <v>3</v>
      </c>
      <c r="W10" s="227"/>
      <c r="X10" s="226">
        <f>IF('Day 1 Cards'!AT46&gt;'Day 1 Cards'!AY46,'Day 1 Cards'!AT46,'Day 1 Cards'!AY46)</f>
        <v>3</v>
      </c>
      <c r="Y10" s="227"/>
      <c r="Z10" s="226">
        <f>IF('Day 1 Cards'!BD46&gt;'Day 1 Cards'!BI46,'Day 1 Cards'!BD46,'Day 1 Cards'!BI46)</f>
        <v>2</v>
      </c>
      <c r="AA10" s="227"/>
      <c r="AB10" s="226">
        <f>IF('Day 1 Cards'!AT77&gt;'Day 1 Cards'!AY77,'Day 1 Cards'!AT77,'Day 1 Cards'!AY77)</f>
        <v>2</v>
      </c>
      <c r="AC10" s="227"/>
      <c r="AD10" s="226">
        <f>IF('Day 1 Cards'!BD77&gt;'Day 1 Cards'!BI77,'Day 1 Cards'!BD77,'Day 1 Cards'!BI77)</f>
        <v>1</v>
      </c>
      <c r="AE10" s="227"/>
    </row>
    <row r="11" spans="1:33" ht="21" x14ac:dyDescent="0.35">
      <c r="B11" s="78"/>
      <c r="C11" s="79"/>
      <c r="E11" s="204" t="str">
        <f>'DAY 1 INPUT'!F4</f>
        <v>Steve</v>
      </c>
      <c r="F11" s="204" t="str">
        <f>'DAY 1 INPUT'!G4</f>
        <v>Jeff</v>
      </c>
      <c r="G11" s="205" t="str">
        <f>'DAY 1 INPUT'!H4</f>
        <v>Mike</v>
      </c>
      <c r="H11" s="205" t="str">
        <f>'DAY 1 INPUT'!I4</f>
        <v>Rich M</v>
      </c>
      <c r="I11" s="206" t="str">
        <f>'DAY 1 INPUT'!J4</f>
        <v>Derm</v>
      </c>
      <c r="J11" s="206" t="str">
        <f>'DAY 1 INPUT'!K4</f>
        <v>Tom</v>
      </c>
      <c r="K11" s="207" t="str">
        <f>'DAY 1 INPUT'!L4</f>
        <v>Neil</v>
      </c>
      <c r="L11" s="207" t="str">
        <f>'DAY 1 INPUT'!M4</f>
        <v>Stew</v>
      </c>
      <c r="M11" s="208" t="str">
        <f>'DAY 1 INPUT'!N4</f>
        <v>Derek</v>
      </c>
      <c r="N11" s="208" t="str">
        <f>'DAY 1 INPUT'!O4</f>
        <v>Paul</v>
      </c>
      <c r="O11" s="209" t="str">
        <f>'DAY 1 INPUT'!P4</f>
        <v>Brian</v>
      </c>
      <c r="P11" s="209" t="str">
        <f>'DAY 1 INPUT'!Q4</f>
        <v>Robin</v>
      </c>
      <c r="Q11" s="79"/>
      <c r="R11" s="79"/>
      <c r="S11" s="228">
        <v>8</v>
      </c>
      <c r="T11" s="229">
        <f>IF('Day 1 Cards'!AT16&gt;'Day 1 Cards'!AY16,'Day 1 Cards'!AT16,'Day 1 Cards'!AY16)</f>
        <v>2</v>
      </c>
      <c r="U11" s="230" t="s">
        <v>8</v>
      </c>
      <c r="V11" s="229">
        <f>IF('Day 1 Cards'!BD16&gt;'Day 1 Cards'!BI16,'Day 1 Cards'!BD16,'Day 1 Cards'!BI16)</f>
        <v>2</v>
      </c>
      <c r="W11" s="230"/>
      <c r="X11" s="229">
        <f>IF('Day 1 Cards'!AT47&gt;'Day 1 Cards'!AY47,'Day 1 Cards'!AT47,'Day 1 Cards'!AY47)</f>
        <v>2</v>
      </c>
      <c r="Y11" s="230"/>
      <c r="Z11" s="229">
        <f>IF('Day 1 Cards'!BD47&gt;'Day 1 Cards'!BI47,'Day 1 Cards'!BD47,'Day 1 Cards'!BI47)</f>
        <v>2</v>
      </c>
      <c r="AA11" s="230"/>
      <c r="AB11" s="229">
        <f>IF('Day 1 Cards'!AT78&gt;'Day 1 Cards'!AY78,'Day 1 Cards'!AT78,'Day 1 Cards'!AY78)</f>
        <v>1</v>
      </c>
      <c r="AC11" s="230"/>
      <c r="AD11" s="229">
        <f>IF('Day 1 Cards'!BD78&gt;'Day 1 Cards'!BI78,'Day 1 Cards'!BD78,'Day 1 Cards'!BI78)</f>
        <v>2</v>
      </c>
      <c r="AE11" s="230"/>
      <c r="AF11" s="79"/>
      <c r="AG11" s="79"/>
    </row>
    <row r="12" spans="1:33" ht="20.100000000000001" customHeight="1" x14ac:dyDescent="0.35">
      <c r="A12" s="72"/>
      <c r="B12" s="256" t="s">
        <v>99</v>
      </c>
      <c r="C12" s="257"/>
      <c r="D12" s="24"/>
      <c r="E12" s="255">
        <f>RANK(E6,$E$6:$P$6)</f>
        <v>7</v>
      </c>
      <c r="F12" s="255">
        <f t="shared" ref="F12:P12" si="1">RANK(F6,$E$6:$P$6)</f>
        <v>4</v>
      </c>
      <c r="G12" s="255">
        <f t="shared" si="1"/>
        <v>5</v>
      </c>
      <c r="H12" s="255">
        <f t="shared" si="1"/>
        <v>1</v>
      </c>
      <c r="I12" s="255">
        <f t="shared" si="1"/>
        <v>3</v>
      </c>
      <c r="J12" s="255">
        <f t="shared" si="1"/>
        <v>9</v>
      </c>
      <c r="K12" s="255">
        <f t="shared" si="1"/>
        <v>7</v>
      </c>
      <c r="L12" s="255">
        <f t="shared" si="1"/>
        <v>10</v>
      </c>
      <c r="M12" s="255">
        <f t="shared" si="1"/>
        <v>10</v>
      </c>
      <c r="N12" s="255">
        <f t="shared" si="1"/>
        <v>6</v>
      </c>
      <c r="O12" s="255">
        <f t="shared" si="1"/>
        <v>10</v>
      </c>
      <c r="P12" s="255">
        <f t="shared" si="1"/>
        <v>2</v>
      </c>
      <c r="S12" s="225">
        <v>9</v>
      </c>
      <c r="T12" s="226">
        <f>IF('Day 1 Cards'!AT17&gt;'Day 1 Cards'!AY17,'Day 1 Cards'!AT17,'Day 1 Cards'!AY17)</f>
        <v>2</v>
      </c>
      <c r="U12" s="227" t="s">
        <v>8</v>
      </c>
      <c r="V12" s="226">
        <f>IF('Day 1 Cards'!BD17&gt;'Day 1 Cards'!BI17,'Day 1 Cards'!BD17,'Day 1 Cards'!BI17)</f>
        <v>2</v>
      </c>
      <c r="W12" s="227"/>
      <c r="X12" s="226">
        <f>IF('Day 1 Cards'!AT48&gt;'Day 1 Cards'!AY48,'Day 1 Cards'!AT48,'Day 1 Cards'!AY48)</f>
        <v>0</v>
      </c>
      <c r="Y12" s="227"/>
      <c r="Z12" s="226">
        <f>IF('Day 1 Cards'!BD48&gt;'Day 1 Cards'!BI48,'Day 1 Cards'!BD48,'Day 1 Cards'!BI48)</f>
        <v>2</v>
      </c>
      <c r="AA12" s="227"/>
      <c r="AB12" s="226">
        <f>IF('Day 1 Cards'!AT79&gt;'Day 1 Cards'!AY79,'Day 1 Cards'!AT79,'Day 1 Cards'!AY79)</f>
        <v>2</v>
      </c>
      <c r="AC12" s="227"/>
      <c r="AD12" s="226">
        <f>IF('Day 1 Cards'!BD79&gt;'Day 1 Cards'!BI79,'Day 1 Cards'!BD79,'Day 1 Cards'!BI79)</f>
        <v>2</v>
      </c>
      <c r="AE12" s="227"/>
    </row>
    <row r="13" spans="1:33" ht="21" x14ac:dyDescent="0.35">
      <c r="A13" s="72"/>
      <c r="C13" s="73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S13" s="228" t="s">
        <v>1</v>
      </c>
      <c r="T13" s="229">
        <f>SUM(T4:T12)</f>
        <v>17</v>
      </c>
      <c r="U13" s="230"/>
      <c r="V13" s="229">
        <f>SUM(V4:V12)</f>
        <v>19</v>
      </c>
      <c r="W13" s="230"/>
      <c r="X13" s="229">
        <f>SUM(X4:X12)</f>
        <v>16</v>
      </c>
      <c r="Y13" s="230"/>
      <c r="Z13" s="229">
        <f>SUM(Z4:Z12)</f>
        <v>17</v>
      </c>
      <c r="AA13" s="230"/>
      <c r="AB13" s="229">
        <f>SUM(AB4:AB12)</f>
        <v>9</v>
      </c>
      <c r="AC13" s="230"/>
      <c r="AD13" s="229">
        <f>SUM(AD4:AD12)</f>
        <v>16</v>
      </c>
      <c r="AE13" s="230"/>
    </row>
    <row r="14" spans="1:33" ht="21" x14ac:dyDescent="0.35">
      <c r="A14" s="72"/>
      <c r="C14" s="73"/>
      <c r="E14" s="26" t="s">
        <v>8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S14" s="225">
        <v>10</v>
      </c>
      <c r="T14" s="226">
        <f>IF('Day 1 Cards'!AT19&gt;'Day 1 Cards'!AY19,'Day 1 Cards'!AT19,'Day 1 Cards'!AY19)</f>
        <v>1</v>
      </c>
      <c r="U14" s="227"/>
      <c r="V14" s="226">
        <f>IF('Day 1 Cards'!BD19&gt;'Day 1 Cards'!BI19,'Day 1 Cards'!BD19,'Day 1 Cards'!BI19)</f>
        <v>3</v>
      </c>
      <c r="W14" s="227"/>
      <c r="X14" s="226">
        <f>IF('Day 1 Cards'!AT50&gt;'Day 1 Cards'!AY50,'Day 1 Cards'!AT50,'Day 1 Cards'!AY50)</f>
        <v>2</v>
      </c>
      <c r="Y14" s="227"/>
      <c r="Z14" s="226">
        <f>IF('Day 1 Cards'!BD50&gt;'Day 1 Cards'!BI50,'Day 1 Cards'!BD50,'Day 1 Cards'!BI50)</f>
        <v>1</v>
      </c>
      <c r="AA14" s="227"/>
      <c r="AB14" s="226">
        <f>IF('Day 1 Cards'!AT81&gt;'Day 1 Cards'!AY81,'Day 1 Cards'!AT81,'Day 1 Cards'!AY81)</f>
        <v>1</v>
      </c>
      <c r="AC14" s="227"/>
      <c r="AD14" s="226">
        <f>IF('Day 1 Cards'!BD81&gt;'Day 1 Cards'!BI81,'Day 1 Cards'!BD81,'Day 1 Cards'!BI81)</f>
        <v>2</v>
      </c>
      <c r="AE14" s="227"/>
    </row>
    <row r="15" spans="1:33" ht="21" x14ac:dyDescent="0.35">
      <c r="A15" s="72"/>
      <c r="C15" s="73"/>
      <c r="S15" s="228">
        <v>11</v>
      </c>
      <c r="T15" s="229">
        <f>IF('Day 1 Cards'!AT20&gt;'Day 1 Cards'!AY20,'Day 1 Cards'!AT20,'Day 1 Cards'!AY20)</f>
        <v>2</v>
      </c>
      <c r="U15" s="230"/>
      <c r="V15" s="229">
        <f>IF('Day 1 Cards'!BD20&gt;'Day 1 Cards'!BI20,'Day 1 Cards'!BD20,'Day 1 Cards'!BI20)</f>
        <v>1</v>
      </c>
      <c r="W15" s="230"/>
      <c r="X15" s="229">
        <f>IF('Day 1 Cards'!AT51&gt;'Day 1 Cards'!AY51,'Day 1 Cards'!AT51,'Day 1 Cards'!AY51)</f>
        <v>0</v>
      </c>
      <c r="Y15" s="230"/>
      <c r="Z15" s="229">
        <f>IF('Day 1 Cards'!BD51&gt;'Day 1 Cards'!BI51,'Day 1 Cards'!BD51,'Day 1 Cards'!BI51)</f>
        <v>1</v>
      </c>
      <c r="AA15" s="230"/>
      <c r="AB15" s="229">
        <f>IF('Day 1 Cards'!AT82&gt;'Day 1 Cards'!AY82,'Day 1 Cards'!AT82,'Day 1 Cards'!AY82)</f>
        <v>2</v>
      </c>
      <c r="AC15" s="230"/>
      <c r="AD15" s="229">
        <f>IF('Day 1 Cards'!BD82&gt;'Day 1 Cards'!BI82,'Day 1 Cards'!BD82,'Day 1 Cards'!BI82)</f>
        <v>2</v>
      </c>
      <c r="AE15" s="230"/>
    </row>
    <row r="16" spans="1:33" ht="21" x14ac:dyDescent="0.35">
      <c r="A16" s="72"/>
      <c r="C16" s="73"/>
      <c r="S16" s="225">
        <v>12</v>
      </c>
      <c r="T16" s="226">
        <f>IF('Day 1 Cards'!AT21&gt;'Day 1 Cards'!AY21,'Day 1 Cards'!AT21,'Day 1 Cards'!AY21)</f>
        <v>3</v>
      </c>
      <c r="U16" s="227"/>
      <c r="V16" s="226">
        <f>IF('Day 1 Cards'!BD21&gt;'Day 1 Cards'!BI21,'Day 1 Cards'!BD21,'Day 1 Cards'!BI21)</f>
        <v>3</v>
      </c>
      <c r="W16" s="227"/>
      <c r="X16" s="226">
        <f>IF('Day 1 Cards'!AT52&gt;'Day 1 Cards'!AY52,'Day 1 Cards'!AT52,'Day 1 Cards'!AY52)</f>
        <v>3</v>
      </c>
      <c r="Y16" s="227"/>
      <c r="Z16" s="226">
        <f>IF('Day 1 Cards'!BD52&gt;'Day 1 Cards'!BI52,'Day 1 Cards'!BD52,'Day 1 Cards'!BI52)</f>
        <v>3</v>
      </c>
      <c r="AA16" s="227"/>
      <c r="AB16" s="226">
        <f>IF('Day 1 Cards'!AT83&gt;'Day 1 Cards'!AY83,'Day 1 Cards'!AT83,'Day 1 Cards'!AY83)</f>
        <v>3</v>
      </c>
      <c r="AC16" s="227"/>
      <c r="AD16" s="226">
        <f>IF('Day 1 Cards'!BD83&gt;'Day 1 Cards'!BI83,'Day 1 Cards'!BD83,'Day 1 Cards'!BI83)</f>
        <v>2</v>
      </c>
      <c r="AE16" s="227"/>
    </row>
    <row r="17" spans="1:31" ht="21" x14ac:dyDescent="0.35">
      <c r="A17" s="72"/>
      <c r="C17" s="73"/>
      <c r="S17" s="231">
        <v>13</v>
      </c>
      <c r="T17" s="229">
        <f>IF('Day 1 Cards'!AT22&gt;'Day 1 Cards'!AY22,'Day 1 Cards'!AT22,'Day 1 Cards'!AY22)</f>
        <v>2</v>
      </c>
      <c r="U17" s="230"/>
      <c r="V17" s="229">
        <f>IF('Day 1 Cards'!BD22&gt;'Day 1 Cards'!BI22,'Day 1 Cards'!BD22,'Day 1 Cards'!BI22)</f>
        <v>3</v>
      </c>
      <c r="W17" s="230"/>
      <c r="X17" s="229">
        <f>IF('Day 1 Cards'!AT53&gt;'Day 1 Cards'!AY53,'Day 1 Cards'!AT53,'Day 1 Cards'!AY53)</f>
        <v>3</v>
      </c>
      <c r="Y17" s="230"/>
      <c r="Z17" s="229">
        <f>IF('Day 1 Cards'!BD53&gt;'Day 1 Cards'!BI53,'Day 1 Cards'!BD53,'Day 1 Cards'!BI53)</f>
        <v>2</v>
      </c>
      <c r="AA17" s="230"/>
      <c r="AB17" s="229">
        <f>IF('Day 1 Cards'!AT84&gt;'Day 1 Cards'!AY84,'Day 1 Cards'!AT84,'Day 1 Cards'!AY84)</f>
        <v>3</v>
      </c>
      <c r="AC17" s="230"/>
      <c r="AD17" s="229">
        <f>IF('Day 1 Cards'!BD84&gt;'Day 1 Cards'!BI84,'Day 1 Cards'!BD84,'Day 1 Cards'!BI84)</f>
        <v>2</v>
      </c>
      <c r="AE17" s="230"/>
    </row>
    <row r="18" spans="1:31" ht="21" x14ac:dyDescent="0.35">
      <c r="A18" s="72"/>
      <c r="C18" s="73"/>
      <c r="S18" s="225">
        <v>14</v>
      </c>
      <c r="T18" s="226">
        <f>IF('Day 1 Cards'!AT23&gt;'Day 1 Cards'!AY23,'Day 1 Cards'!AT23,'Day 1 Cards'!AY23)</f>
        <v>2</v>
      </c>
      <c r="U18" s="227"/>
      <c r="V18" s="226">
        <f>IF('Day 1 Cards'!BD23&gt;'Day 1 Cards'!BI23,'Day 1 Cards'!BD23,'Day 1 Cards'!BI23)</f>
        <v>1</v>
      </c>
      <c r="W18" s="227"/>
      <c r="X18" s="226">
        <f>IF('Day 1 Cards'!AT54&gt;'Day 1 Cards'!AY54,'Day 1 Cards'!AT54,'Day 1 Cards'!AY54)</f>
        <v>0</v>
      </c>
      <c r="Y18" s="227"/>
      <c r="Z18" s="226">
        <f>IF('Day 1 Cards'!BD54&gt;'Day 1 Cards'!BI54,'Day 1 Cards'!BD54,'Day 1 Cards'!BI54)</f>
        <v>1</v>
      </c>
      <c r="AA18" s="227"/>
      <c r="AB18" s="226">
        <f>IF('Day 1 Cards'!AT85&gt;'Day 1 Cards'!AY85,'Day 1 Cards'!AT85,'Day 1 Cards'!AY85)</f>
        <v>3</v>
      </c>
      <c r="AC18" s="227"/>
      <c r="AD18" s="226">
        <f>IF('Day 1 Cards'!BD85&gt;'Day 1 Cards'!BI85,'Day 1 Cards'!BD85,'Day 1 Cards'!BI85)</f>
        <v>2</v>
      </c>
      <c r="AE18" s="227"/>
    </row>
    <row r="19" spans="1:31" ht="21" x14ac:dyDescent="0.35">
      <c r="A19" s="72"/>
      <c r="C19" s="73"/>
      <c r="S19" s="228">
        <v>15</v>
      </c>
      <c r="T19" s="229">
        <f>IF('Day 1 Cards'!AT24&gt;'Day 1 Cards'!AY24,'Day 1 Cards'!AT24,'Day 1 Cards'!AY24)</f>
        <v>1</v>
      </c>
      <c r="U19" s="230"/>
      <c r="V19" s="229">
        <f>IF('Day 1 Cards'!BD24&gt;'Day 1 Cards'!BI24,'Day 1 Cards'!BD24,'Day 1 Cards'!BI24)</f>
        <v>2</v>
      </c>
      <c r="W19" s="230"/>
      <c r="X19" s="229">
        <f>IF('Day 1 Cards'!AT55&gt;'Day 1 Cards'!AY55,'Day 1 Cards'!AT55,'Day 1 Cards'!AY55)</f>
        <v>3</v>
      </c>
      <c r="Y19" s="230"/>
      <c r="Z19" s="229">
        <f>IF('Day 1 Cards'!BD55&gt;'Day 1 Cards'!BI55,'Day 1 Cards'!BD55,'Day 1 Cards'!BI55)</f>
        <v>0</v>
      </c>
      <c r="AA19" s="230"/>
      <c r="AB19" s="229">
        <f>IF('Day 1 Cards'!AT86&gt;'Day 1 Cards'!AY86,'Day 1 Cards'!AT86,'Day 1 Cards'!AY86)</f>
        <v>0</v>
      </c>
      <c r="AC19" s="230"/>
      <c r="AD19" s="229">
        <f>IF('Day 1 Cards'!BD86&gt;'Day 1 Cards'!BI86,'Day 1 Cards'!BD86,'Day 1 Cards'!BI86)</f>
        <v>1</v>
      </c>
      <c r="AE19" s="230"/>
    </row>
    <row r="20" spans="1:31" ht="21" x14ac:dyDescent="0.35">
      <c r="A20" s="72"/>
      <c r="C20" s="73"/>
      <c r="I20" t="s">
        <v>8</v>
      </c>
      <c r="S20" s="225">
        <v>16</v>
      </c>
      <c r="T20" s="226">
        <f>IF('Day 1 Cards'!AT25&gt;'Day 1 Cards'!AY25,'Day 1 Cards'!AT25,'Day 1 Cards'!AY25)</f>
        <v>0</v>
      </c>
      <c r="U20" s="227"/>
      <c r="V20" s="226">
        <f>IF('Day 1 Cards'!BD25&gt;'Day 1 Cards'!BI25,'Day 1 Cards'!BD25,'Day 1 Cards'!BI25)</f>
        <v>2</v>
      </c>
      <c r="W20" s="227"/>
      <c r="X20" s="226">
        <f>IF('Day 1 Cards'!AT56&gt;'Day 1 Cards'!AY56,'Day 1 Cards'!AT56,'Day 1 Cards'!AY56)</f>
        <v>1</v>
      </c>
      <c r="Y20" s="227"/>
      <c r="Z20" s="226">
        <f>IF('Day 1 Cards'!BD56&gt;'Day 1 Cards'!BI56,'Day 1 Cards'!BD56,'Day 1 Cards'!BI56)</f>
        <v>2</v>
      </c>
      <c r="AA20" s="227"/>
      <c r="AB20" s="226">
        <f>IF('Day 1 Cards'!AT87&gt;'Day 1 Cards'!AY87,'Day 1 Cards'!AT87,'Day 1 Cards'!AY87)</f>
        <v>2</v>
      </c>
      <c r="AC20" s="227"/>
      <c r="AD20" s="226">
        <f>IF('Day 1 Cards'!BD87&gt;'Day 1 Cards'!BI87,'Day 1 Cards'!BD87,'Day 1 Cards'!BI87)</f>
        <v>3</v>
      </c>
      <c r="AE20" s="227"/>
    </row>
    <row r="21" spans="1:31" ht="21" x14ac:dyDescent="0.35">
      <c r="A21" s="72"/>
      <c r="C21" s="73"/>
      <c r="S21" s="228">
        <v>17</v>
      </c>
      <c r="T21" s="229">
        <f>IF('Day 1 Cards'!AT26&gt;'Day 1 Cards'!AY26,'Day 1 Cards'!AT26,'Day 1 Cards'!AY26)</f>
        <v>1</v>
      </c>
      <c r="U21" s="230"/>
      <c r="V21" s="229">
        <f>IF('Day 1 Cards'!BD26&gt;'Day 1 Cards'!BI26,'Day 1 Cards'!BD26,'Day 1 Cards'!BI26)</f>
        <v>1</v>
      </c>
      <c r="W21" s="230"/>
      <c r="X21" s="229">
        <f>IF('Day 1 Cards'!AT57&gt;'Day 1 Cards'!AY57,'Day 1 Cards'!AT57,'Day 1 Cards'!AY57)</f>
        <v>1</v>
      </c>
      <c r="Y21" s="230"/>
      <c r="Z21" s="229">
        <f>IF('Day 1 Cards'!BD57&gt;'Day 1 Cards'!BI57,'Day 1 Cards'!BD57,'Day 1 Cards'!BI57)</f>
        <v>2</v>
      </c>
      <c r="AA21" s="230"/>
      <c r="AB21" s="229">
        <f>IF('Day 1 Cards'!AT88&gt;'Day 1 Cards'!AY88,'Day 1 Cards'!AT88,'Day 1 Cards'!AY88)</f>
        <v>1</v>
      </c>
      <c r="AC21" s="230"/>
      <c r="AD21" s="229">
        <f>IF('Day 1 Cards'!BD88&gt;'Day 1 Cards'!BI88,'Day 1 Cards'!BD88,'Day 1 Cards'!BI88)</f>
        <v>0</v>
      </c>
      <c r="AE21" s="230"/>
    </row>
    <row r="22" spans="1:31" ht="21" x14ac:dyDescent="0.35">
      <c r="A22" s="72"/>
      <c r="C22" s="73"/>
      <c r="S22" s="225">
        <v>18</v>
      </c>
      <c r="T22" s="226">
        <f>IF('Day 1 Cards'!AT27&gt;'Day 1 Cards'!AY27,'Day 1 Cards'!AT27,'Day 1 Cards'!AY27)</f>
        <v>2</v>
      </c>
      <c r="U22" s="227"/>
      <c r="V22" s="226">
        <f>IF('Day 1 Cards'!BD27&gt;'Day 1 Cards'!BI27,'Day 1 Cards'!BD27,'Day 1 Cards'!BI27)</f>
        <v>0</v>
      </c>
      <c r="W22" s="227"/>
      <c r="X22" s="226">
        <f>IF('Day 1 Cards'!AT58&gt;'Day 1 Cards'!AY58,'Day 1 Cards'!AT58,'Day 1 Cards'!AY58)</f>
        <v>2</v>
      </c>
      <c r="Y22" s="227"/>
      <c r="Z22" s="226">
        <f>IF('Day 1 Cards'!BD58&gt;'Day 1 Cards'!BI58,'Day 1 Cards'!BD58,'Day 1 Cards'!BI58)</f>
        <v>1</v>
      </c>
      <c r="AA22" s="227"/>
      <c r="AB22" s="226">
        <f>IF('Day 1 Cards'!AT89&gt;'Day 1 Cards'!AY89,'Day 1 Cards'!AT89,'Day 1 Cards'!AY89)</f>
        <v>0</v>
      </c>
      <c r="AC22" s="227"/>
      <c r="AD22" s="226">
        <f>IF('Day 1 Cards'!BD89&gt;'Day 1 Cards'!BI89,'Day 1 Cards'!BD89,'Day 1 Cards'!BI89)</f>
        <v>2</v>
      </c>
      <c r="AE22" s="227"/>
    </row>
    <row r="23" spans="1:31" ht="21" x14ac:dyDescent="0.35">
      <c r="A23" s="72"/>
      <c r="C23" s="73"/>
      <c r="S23" s="228" t="s">
        <v>2</v>
      </c>
      <c r="T23" s="229">
        <f>SUM(T14:T22)</f>
        <v>14</v>
      </c>
      <c r="U23" s="230"/>
      <c r="V23" s="229">
        <f>SUM(V14:V22)</f>
        <v>16</v>
      </c>
      <c r="W23" s="230"/>
      <c r="X23" s="229">
        <f>SUM(X14:X22)</f>
        <v>15</v>
      </c>
      <c r="Y23" s="230"/>
      <c r="Z23" s="229">
        <f>SUM(Z14:Z22)</f>
        <v>13</v>
      </c>
      <c r="AA23" s="230"/>
      <c r="AB23" s="229">
        <f>SUM(AB14:AB22)</f>
        <v>15</v>
      </c>
      <c r="AC23" s="230"/>
      <c r="AD23" s="229">
        <f>SUM(AD14:AD22)</f>
        <v>16</v>
      </c>
      <c r="AE23" s="230"/>
    </row>
    <row r="24" spans="1:31" ht="21" x14ac:dyDescent="0.35">
      <c r="A24" s="72"/>
      <c r="C24" s="73"/>
      <c r="S24" s="225" t="s">
        <v>1</v>
      </c>
      <c r="T24" s="226">
        <f>T13</f>
        <v>17</v>
      </c>
      <c r="U24" s="227"/>
      <c r="V24" s="226">
        <f>V13</f>
        <v>19</v>
      </c>
      <c r="W24" s="227"/>
      <c r="X24" s="226">
        <f>X13</f>
        <v>16</v>
      </c>
      <c r="Y24" s="227"/>
      <c r="Z24" s="226">
        <f>Z13</f>
        <v>17</v>
      </c>
      <c r="AA24" s="227"/>
      <c r="AB24" s="226">
        <f>AB13</f>
        <v>9</v>
      </c>
      <c r="AC24" s="227"/>
      <c r="AD24" s="226">
        <f>AD13</f>
        <v>16</v>
      </c>
      <c r="AE24" s="227"/>
    </row>
    <row r="25" spans="1:31" ht="21" x14ac:dyDescent="0.35">
      <c r="A25" s="72"/>
      <c r="C25" s="73"/>
      <c r="S25" s="228" t="s">
        <v>47</v>
      </c>
      <c r="T25" s="232">
        <f>SUM(T23,T24)</f>
        <v>31</v>
      </c>
      <c r="U25" s="233"/>
      <c r="V25" s="232">
        <f>SUM(V23,V24)</f>
        <v>35</v>
      </c>
      <c r="W25" s="233"/>
      <c r="X25" s="232">
        <f>SUM(X23,X24)</f>
        <v>31</v>
      </c>
      <c r="Y25" s="233"/>
      <c r="Z25" s="232">
        <f>SUM(Z23,Z24)</f>
        <v>30</v>
      </c>
      <c r="AA25" s="233"/>
      <c r="AB25" s="232">
        <f>SUM(AB23,AB24)</f>
        <v>24</v>
      </c>
      <c r="AC25" s="233"/>
      <c r="AD25" s="232">
        <f>SUM(AD23,AD24)</f>
        <v>32</v>
      </c>
      <c r="AE25" s="233"/>
    </row>
    <row r="26" spans="1:31" ht="21" x14ac:dyDescent="0.35">
      <c r="A26" s="72"/>
      <c r="C26" s="73"/>
    </row>
    <row r="27" spans="1:31" ht="26.25" x14ac:dyDescent="0.4">
      <c r="A27" s="72"/>
      <c r="C27" s="73"/>
      <c r="P27" s="258" t="s">
        <v>98</v>
      </c>
      <c r="Q27" s="24"/>
      <c r="R27" s="24"/>
      <c r="S27" s="24"/>
      <c r="T27" s="259">
        <f>RANK(T25,$T$25:$AD$25)</f>
        <v>3</v>
      </c>
      <c r="U27" s="259"/>
      <c r="V27" s="259">
        <f t="shared" ref="V27:AD27" si="2">RANK(V25,$T$25:$AD$25)</f>
        <v>1</v>
      </c>
      <c r="W27" s="259"/>
      <c r="X27" s="259">
        <f t="shared" si="2"/>
        <v>3</v>
      </c>
      <c r="Y27" s="259"/>
      <c r="Z27" s="259">
        <f t="shared" si="2"/>
        <v>5</v>
      </c>
      <c r="AA27" s="259"/>
      <c r="AB27" s="259">
        <f t="shared" si="2"/>
        <v>6</v>
      </c>
      <c r="AC27" s="259"/>
      <c r="AD27" s="259">
        <f t="shared" si="2"/>
        <v>2</v>
      </c>
      <c r="AE27" s="260"/>
    </row>
    <row r="28" spans="1:31" ht="21" x14ac:dyDescent="0.35">
      <c r="A28" s="72"/>
      <c r="C28" s="73"/>
    </row>
    <row r="29" spans="1:31" ht="21" x14ac:dyDescent="0.35">
      <c r="A29" s="72"/>
      <c r="C29" s="73"/>
    </row>
    <row r="30" spans="1:31" ht="21" x14ac:dyDescent="0.35">
      <c r="A30" s="72"/>
      <c r="C30" s="73"/>
    </row>
    <row r="31" spans="1:31" ht="21" x14ac:dyDescent="0.35">
      <c r="A31" s="72"/>
      <c r="C31" s="73"/>
    </row>
    <row r="32" spans="1:31" ht="21" x14ac:dyDescent="0.35">
      <c r="A32" s="72"/>
      <c r="C32" s="73"/>
    </row>
    <row r="33" spans="1:16" ht="21" x14ac:dyDescent="0.35">
      <c r="A33" s="72"/>
      <c r="C33" s="73"/>
    </row>
    <row r="34" spans="1:16" ht="21" x14ac:dyDescent="0.35">
      <c r="A34" s="72"/>
      <c r="C34" s="73"/>
    </row>
    <row r="35" spans="1:16" ht="21" x14ac:dyDescent="0.35">
      <c r="A35" s="72"/>
      <c r="C35" s="73"/>
    </row>
    <row r="36" spans="1:16" ht="21" x14ac:dyDescent="0.35">
      <c r="A36" s="72"/>
      <c r="C36" s="73"/>
      <c r="D36" s="131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</row>
  </sheetData>
  <sortState xmlns:xlrd2="http://schemas.microsoft.com/office/spreadsheetml/2017/richdata2" ref="A27:AH31">
    <sortCondition descending="1" ref="V34:V3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7"/>
  <sheetViews>
    <sheetView zoomScale="78" zoomScaleNormal="78" workbookViewId="0">
      <selection activeCell="M25" sqref="M25"/>
    </sheetView>
  </sheetViews>
  <sheetFormatPr defaultRowHeight="15" x14ac:dyDescent="0.25"/>
  <cols>
    <col min="2" max="17" width="6.7109375" customWidth="1"/>
  </cols>
  <sheetData>
    <row r="1" spans="2:17" ht="18.75" x14ac:dyDescent="0.3">
      <c r="F1" s="312" t="s">
        <v>96</v>
      </c>
      <c r="J1" s="408" t="s">
        <v>155</v>
      </c>
    </row>
    <row r="3" spans="2:17" ht="15.75" x14ac:dyDescent="0.25">
      <c r="B3" s="118" t="s">
        <v>4</v>
      </c>
      <c r="C3" s="119" t="s">
        <v>7</v>
      </c>
      <c r="D3" s="120"/>
    </row>
    <row r="4" spans="2:17" ht="15.75" x14ac:dyDescent="0.25">
      <c r="B4" s="121">
        <v>70</v>
      </c>
      <c r="C4" s="311">
        <v>68</v>
      </c>
      <c r="D4" s="123" t="s">
        <v>8</v>
      </c>
      <c r="F4" s="82" t="str">
        <f>'DAY 1 INPUT'!F4</f>
        <v>Steve</v>
      </c>
      <c r="G4" s="82" t="str">
        <f>'DAY 1 INPUT'!G4</f>
        <v>Jeff</v>
      </c>
      <c r="H4" s="81" t="str">
        <f>'DAY 1 INPUT'!H4</f>
        <v>Mike</v>
      </c>
      <c r="I4" s="81" t="str">
        <f>'DAY 1 INPUT'!I4</f>
        <v>Rich M</v>
      </c>
      <c r="J4" s="83" t="str">
        <f>'DAY 1 INPUT'!J4</f>
        <v>Derm</v>
      </c>
      <c r="K4" s="83" t="str">
        <f>'DAY 1 INPUT'!K4</f>
        <v>Tom</v>
      </c>
      <c r="L4" s="84" t="str">
        <f>'DAY 1 INPUT'!L4</f>
        <v>Neil</v>
      </c>
      <c r="M4" s="84" t="str">
        <f>'DAY 1 INPUT'!M4</f>
        <v>Stew</v>
      </c>
      <c r="N4" s="85" t="str">
        <f>'DAY 1 INPUT'!N4</f>
        <v>Derek</v>
      </c>
      <c r="O4" s="85" t="str">
        <f>'DAY 1 INPUT'!O4</f>
        <v>Paul</v>
      </c>
      <c r="P4" s="86" t="str">
        <f>'DAY 1 INPUT'!P4</f>
        <v>Brian</v>
      </c>
      <c r="Q4" s="86" t="str">
        <f>'DAY 1 INPUT'!Q4</f>
        <v>Robin</v>
      </c>
    </row>
    <row r="5" spans="2:17" ht="15.75" x14ac:dyDescent="0.25">
      <c r="B5" s="111" t="s">
        <v>0</v>
      </c>
      <c r="C5" s="111" t="s">
        <v>4</v>
      </c>
      <c r="D5" s="124" t="s">
        <v>28</v>
      </c>
      <c r="E5" t="s">
        <v>41</v>
      </c>
      <c r="F5" s="249">
        <f>'DAY 1 INPUT'!F5</f>
        <v>38</v>
      </c>
      <c r="G5" s="249">
        <f>'DAY 1 INPUT'!G5</f>
        <v>18</v>
      </c>
      <c r="H5" s="249">
        <f>'DAY 1 INPUT'!H5</f>
        <v>20</v>
      </c>
      <c r="I5" s="249">
        <f>'DAY 1 INPUT'!I5</f>
        <v>31</v>
      </c>
      <c r="J5" s="249">
        <f>'DAY 1 INPUT'!J5</f>
        <v>18</v>
      </c>
      <c r="K5" s="249">
        <f>'DAY 1 INPUT'!K5</f>
        <v>34</v>
      </c>
      <c r="L5" s="249">
        <f>'DAY 1 INPUT'!L5</f>
        <v>18</v>
      </c>
      <c r="M5" s="249">
        <f>'DAY 1 INPUT'!M5</f>
        <v>19</v>
      </c>
      <c r="N5" s="249">
        <f>'DAY 1 INPUT'!N5</f>
        <v>24</v>
      </c>
      <c r="O5" s="249">
        <f>'DAY 1 INPUT'!O5</f>
        <v>16</v>
      </c>
      <c r="P5" s="249">
        <f>'DAY 1 INPUT'!P5</f>
        <v>32</v>
      </c>
      <c r="Q5" s="249">
        <f>'DAY 1 INPUT'!Q5</f>
        <v>12</v>
      </c>
    </row>
    <row r="6" spans="2:17" ht="15.75" x14ac:dyDescent="0.25">
      <c r="B6" s="306">
        <v>1</v>
      </c>
      <c r="C6" s="306">
        <v>4</v>
      </c>
      <c r="D6" s="306">
        <v>14</v>
      </c>
      <c r="E6" s="7"/>
      <c r="F6" s="306">
        <v>7</v>
      </c>
      <c r="G6" s="306">
        <v>6</v>
      </c>
      <c r="H6" s="306">
        <v>6</v>
      </c>
      <c r="I6" s="306">
        <v>6</v>
      </c>
      <c r="J6" s="306">
        <v>7</v>
      </c>
      <c r="K6" s="306">
        <v>7</v>
      </c>
      <c r="L6" s="306">
        <v>7</v>
      </c>
      <c r="M6" s="306">
        <v>6</v>
      </c>
      <c r="N6" s="306">
        <v>8</v>
      </c>
      <c r="O6" s="306">
        <v>6</v>
      </c>
      <c r="P6" s="306">
        <v>9</v>
      </c>
      <c r="Q6" s="306">
        <v>4</v>
      </c>
    </row>
    <row r="7" spans="2:17" s="69" customFormat="1" ht="15.75" x14ac:dyDescent="0.25">
      <c r="B7" s="466">
        <v>2</v>
      </c>
      <c r="C7" s="466">
        <v>4</v>
      </c>
      <c r="D7" s="466">
        <v>8</v>
      </c>
      <c r="E7" s="308"/>
      <c r="F7" s="466">
        <v>7</v>
      </c>
      <c r="G7" s="466">
        <v>5</v>
      </c>
      <c r="H7" s="466">
        <v>4</v>
      </c>
      <c r="I7" s="466">
        <v>7</v>
      </c>
      <c r="J7" s="466">
        <v>6</v>
      </c>
      <c r="K7" s="466">
        <v>5</v>
      </c>
      <c r="L7" s="466">
        <v>7</v>
      </c>
      <c r="M7" s="466">
        <v>4</v>
      </c>
      <c r="N7" s="466">
        <v>8</v>
      </c>
      <c r="O7" s="466">
        <v>4</v>
      </c>
      <c r="P7" s="466">
        <v>8</v>
      </c>
      <c r="Q7" s="466">
        <v>4</v>
      </c>
    </row>
    <row r="8" spans="2:17" ht="15.75" x14ac:dyDescent="0.25">
      <c r="B8" s="306">
        <v>3</v>
      </c>
      <c r="C8" s="306">
        <v>3</v>
      </c>
      <c r="D8" s="306">
        <v>16</v>
      </c>
      <c r="E8" s="7"/>
      <c r="F8" s="306">
        <v>7</v>
      </c>
      <c r="G8" s="306">
        <v>4</v>
      </c>
      <c r="H8" s="306">
        <v>4</v>
      </c>
      <c r="I8" s="306">
        <v>4</v>
      </c>
      <c r="J8" s="306">
        <v>4</v>
      </c>
      <c r="K8" s="306">
        <v>6</v>
      </c>
      <c r="L8" s="306">
        <v>4</v>
      </c>
      <c r="M8" s="306">
        <v>4</v>
      </c>
      <c r="N8" s="306">
        <v>7</v>
      </c>
      <c r="O8" s="306">
        <v>7</v>
      </c>
      <c r="P8" s="306">
        <v>8</v>
      </c>
      <c r="Q8" s="306">
        <v>3</v>
      </c>
    </row>
    <row r="9" spans="2:17" s="69" customFormat="1" ht="15.75" x14ac:dyDescent="0.25">
      <c r="B9" s="466">
        <v>4</v>
      </c>
      <c r="C9" s="466">
        <v>4</v>
      </c>
      <c r="D9" s="466">
        <v>6</v>
      </c>
      <c r="E9" s="308"/>
      <c r="F9" s="466">
        <v>8</v>
      </c>
      <c r="G9" s="466">
        <v>5</v>
      </c>
      <c r="H9" s="466">
        <v>7</v>
      </c>
      <c r="I9" s="466">
        <v>7</v>
      </c>
      <c r="J9" s="466">
        <v>6</v>
      </c>
      <c r="K9" s="466">
        <v>10</v>
      </c>
      <c r="L9" s="466">
        <v>6</v>
      </c>
      <c r="M9" s="466">
        <v>4</v>
      </c>
      <c r="N9" s="466">
        <v>10</v>
      </c>
      <c r="O9" s="466">
        <v>6</v>
      </c>
      <c r="P9" s="466">
        <v>4</v>
      </c>
      <c r="Q9" s="466">
        <v>6</v>
      </c>
    </row>
    <row r="10" spans="2:17" ht="15.75" x14ac:dyDescent="0.25">
      <c r="B10" s="306">
        <v>5</v>
      </c>
      <c r="C10" s="306">
        <v>3</v>
      </c>
      <c r="D10" s="306">
        <v>2</v>
      </c>
      <c r="E10" s="7"/>
      <c r="F10" s="306">
        <v>6</v>
      </c>
      <c r="G10" s="306">
        <v>5</v>
      </c>
      <c r="H10" s="306">
        <v>7</v>
      </c>
      <c r="I10" s="306">
        <v>6</v>
      </c>
      <c r="J10" s="306">
        <v>6</v>
      </c>
      <c r="K10" s="306">
        <v>6</v>
      </c>
      <c r="L10" s="306">
        <v>3</v>
      </c>
      <c r="M10" s="306">
        <v>4</v>
      </c>
      <c r="N10" s="306">
        <v>4</v>
      </c>
      <c r="O10" s="306">
        <v>3</v>
      </c>
      <c r="P10" s="306">
        <v>8</v>
      </c>
      <c r="Q10" s="306">
        <v>4</v>
      </c>
    </row>
    <row r="11" spans="2:17" s="69" customFormat="1" ht="15.75" x14ac:dyDescent="0.25">
      <c r="B11" s="466">
        <v>6</v>
      </c>
      <c r="C11" s="466">
        <v>4</v>
      </c>
      <c r="D11" s="466">
        <v>10</v>
      </c>
      <c r="E11" s="308"/>
      <c r="F11" s="466">
        <v>5</v>
      </c>
      <c r="G11" s="466">
        <v>10</v>
      </c>
      <c r="H11" s="466">
        <v>5</v>
      </c>
      <c r="I11" s="466">
        <v>5</v>
      </c>
      <c r="J11" s="466">
        <v>5</v>
      </c>
      <c r="K11" s="466">
        <v>10</v>
      </c>
      <c r="L11" s="466">
        <v>4</v>
      </c>
      <c r="M11" s="466">
        <v>6</v>
      </c>
      <c r="N11" s="466">
        <v>6</v>
      </c>
      <c r="O11" s="466">
        <v>6</v>
      </c>
      <c r="P11" s="466">
        <v>6</v>
      </c>
      <c r="Q11" s="466">
        <v>6</v>
      </c>
    </row>
    <row r="12" spans="2:17" ht="15.75" x14ac:dyDescent="0.25">
      <c r="B12" s="306">
        <v>7</v>
      </c>
      <c r="C12" s="306">
        <v>5</v>
      </c>
      <c r="D12" s="306">
        <v>4</v>
      </c>
      <c r="E12" s="7"/>
      <c r="F12" s="306">
        <v>9</v>
      </c>
      <c r="G12" s="306">
        <v>6</v>
      </c>
      <c r="H12" s="306">
        <v>7</v>
      </c>
      <c r="I12" s="306">
        <v>9</v>
      </c>
      <c r="J12" s="306">
        <v>8</v>
      </c>
      <c r="K12" s="306">
        <v>7</v>
      </c>
      <c r="L12" s="306">
        <v>9</v>
      </c>
      <c r="M12" s="306">
        <v>7</v>
      </c>
      <c r="N12" s="306">
        <v>8</v>
      </c>
      <c r="O12" s="306">
        <v>6</v>
      </c>
      <c r="P12" s="306">
        <v>7</v>
      </c>
      <c r="Q12" s="306">
        <v>7</v>
      </c>
    </row>
    <row r="13" spans="2:17" s="69" customFormat="1" ht="15.75" x14ac:dyDescent="0.25">
      <c r="B13" s="466">
        <v>8</v>
      </c>
      <c r="C13" s="466">
        <v>3</v>
      </c>
      <c r="D13" s="466">
        <v>18</v>
      </c>
      <c r="E13" s="308"/>
      <c r="F13" s="466">
        <v>5</v>
      </c>
      <c r="G13" s="466">
        <v>4</v>
      </c>
      <c r="H13" s="466">
        <v>6</v>
      </c>
      <c r="I13" s="466">
        <v>6</v>
      </c>
      <c r="J13" s="466">
        <v>3</v>
      </c>
      <c r="K13" s="466">
        <v>5</v>
      </c>
      <c r="L13" s="466">
        <v>4</v>
      </c>
      <c r="M13" s="466">
        <v>4</v>
      </c>
      <c r="N13" s="466">
        <v>4</v>
      </c>
      <c r="O13" s="466">
        <v>4</v>
      </c>
      <c r="P13" s="466">
        <v>4</v>
      </c>
      <c r="Q13" s="466">
        <v>4</v>
      </c>
    </row>
    <row r="14" spans="2:17" ht="15.75" x14ac:dyDescent="0.25">
      <c r="B14" s="306">
        <v>9</v>
      </c>
      <c r="C14" s="306">
        <v>5</v>
      </c>
      <c r="D14" s="306">
        <v>12</v>
      </c>
      <c r="E14" s="7"/>
      <c r="F14" s="306">
        <v>10</v>
      </c>
      <c r="G14" s="306">
        <v>5</v>
      </c>
      <c r="H14" s="306">
        <v>7</v>
      </c>
      <c r="I14" s="306">
        <v>9</v>
      </c>
      <c r="J14" s="306">
        <v>6</v>
      </c>
      <c r="K14" s="306">
        <v>7</v>
      </c>
      <c r="L14" s="306">
        <v>8</v>
      </c>
      <c r="M14" s="306">
        <v>7</v>
      </c>
      <c r="N14" s="306">
        <v>10</v>
      </c>
      <c r="O14" s="306">
        <v>7</v>
      </c>
      <c r="P14" s="306">
        <v>9</v>
      </c>
      <c r="Q14" s="306">
        <v>7</v>
      </c>
    </row>
    <row r="15" spans="2:17" ht="15.75" x14ac:dyDescent="0.25">
      <c r="B15" s="307" t="s">
        <v>1</v>
      </c>
      <c r="C15" s="307">
        <f>SUM(C6:C14)</f>
        <v>35</v>
      </c>
      <c r="D15" s="307"/>
      <c r="F15" s="127">
        <f t="shared" ref="F15:Q15" si="0">SUM(F6:F14)</f>
        <v>64</v>
      </c>
      <c r="G15" s="127">
        <f t="shared" si="0"/>
        <v>50</v>
      </c>
      <c r="H15" s="127">
        <f t="shared" si="0"/>
        <v>53</v>
      </c>
      <c r="I15" s="127">
        <f t="shared" si="0"/>
        <v>59</v>
      </c>
      <c r="J15" s="127">
        <f t="shared" si="0"/>
        <v>51</v>
      </c>
      <c r="K15" s="127">
        <f t="shared" si="0"/>
        <v>63</v>
      </c>
      <c r="L15" s="127">
        <f t="shared" si="0"/>
        <v>52</v>
      </c>
      <c r="M15" s="127">
        <f t="shared" si="0"/>
        <v>46</v>
      </c>
      <c r="N15" s="127">
        <f t="shared" si="0"/>
        <v>65</v>
      </c>
      <c r="O15" s="127">
        <f t="shared" si="0"/>
        <v>49</v>
      </c>
      <c r="P15" s="127">
        <f t="shared" si="0"/>
        <v>63</v>
      </c>
      <c r="Q15" s="127">
        <f t="shared" si="0"/>
        <v>45</v>
      </c>
    </row>
    <row r="16" spans="2:17" ht="15.75" x14ac:dyDescent="0.25">
      <c r="B16" s="126">
        <v>1</v>
      </c>
      <c r="C16" s="126">
        <v>5</v>
      </c>
      <c r="D16" s="126">
        <v>11</v>
      </c>
      <c r="E16" s="26"/>
      <c r="F16" s="126">
        <v>10</v>
      </c>
      <c r="G16" s="126">
        <v>7</v>
      </c>
      <c r="H16" s="126">
        <v>8</v>
      </c>
      <c r="I16" s="126">
        <v>6</v>
      </c>
      <c r="J16" s="126">
        <v>9</v>
      </c>
      <c r="K16" s="126">
        <v>9</v>
      </c>
      <c r="L16" s="126">
        <v>6</v>
      </c>
      <c r="M16" s="126">
        <v>8</v>
      </c>
      <c r="N16" s="126">
        <v>7</v>
      </c>
      <c r="O16" s="126">
        <v>7</v>
      </c>
      <c r="P16" s="126">
        <v>10</v>
      </c>
      <c r="Q16" s="126">
        <v>6</v>
      </c>
    </row>
    <row r="17" spans="2:20" s="69" customFormat="1" ht="15.75" x14ac:dyDescent="0.25">
      <c r="B17" s="465">
        <v>2</v>
      </c>
      <c r="C17" s="465">
        <v>4</v>
      </c>
      <c r="D17" s="465">
        <v>1</v>
      </c>
      <c r="E17" s="309"/>
      <c r="F17" s="465">
        <v>7</v>
      </c>
      <c r="G17" s="465">
        <v>8</v>
      </c>
      <c r="H17" s="465">
        <v>8</v>
      </c>
      <c r="I17" s="465">
        <v>7</v>
      </c>
      <c r="J17" s="465">
        <v>7</v>
      </c>
      <c r="K17" s="465">
        <v>9</v>
      </c>
      <c r="L17" s="465">
        <v>7</v>
      </c>
      <c r="M17" s="465">
        <v>6</v>
      </c>
      <c r="N17" s="465">
        <v>10</v>
      </c>
      <c r="O17" s="465">
        <v>7</v>
      </c>
      <c r="P17" s="465">
        <v>7</v>
      </c>
      <c r="Q17" s="465">
        <v>5</v>
      </c>
      <c r="S17"/>
      <c r="T17"/>
    </row>
    <row r="18" spans="2:20" ht="15.75" x14ac:dyDescent="0.25">
      <c r="B18" s="126">
        <v>3</v>
      </c>
      <c r="C18" s="126">
        <v>4</v>
      </c>
      <c r="D18" s="126">
        <v>7</v>
      </c>
      <c r="E18" s="26"/>
      <c r="F18" s="126">
        <v>8</v>
      </c>
      <c r="G18" s="126">
        <v>6</v>
      </c>
      <c r="H18" s="126">
        <v>7</v>
      </c>
      <c r="I18" s="126">
        <v>4</v>
      </c>
      <c r="J18" s="126">
        <v>7</v>
      </c>
      <c r="K18" s="126">
        <v>7</v>
      </c>
      <c r="L18" s="126">
        <v>5</v>
      </c>
      <c r="M18" s="126">
        <v>4</v>
      </c>
      <c r="N18" s="126">
        <v>6</v>
      </c>
      <c r="O18" s="126">
        <v>4</v>
      </c>
      <c r="P18" s="126">
        <v>8</v>
      </c>
      <c r="Q18" s="126">
        <v>6</v>
      </c>
    </row>
    <row r="19" spans="2:20" s="69" customFormat="1" ht="15.75" x14ac:dyDescent="0.25">
      <c r="B19" s="465">
        <v>4</v>
      </c>
      <c r="C19" s="465">
        <v>3</v>
      </c>
      <c r="D19" s="465">
        <v>15</v>
      </c>
      <c r="E19" s="309"/>
      <c r="F19" s="465">
        <v>10</v>
      </c>
      <c r="G19" s="465">
        <v>5</v>
      </c>
      <c r="H19" s="465">
        <v>4</v>
      </c>
      <c r="I19" s="465">
        <v>5</v>
      </c>
      <c r="J19" s="465">
        <v>8</v>
      </c>
      <c r="K19" s="465">
        <v>5</v>
      </c>
      <c r="L19" s="465">
        <v>4</v>
      </c>
      <c r="M19" s="465">
        <v>5</v>
      </c>
      <c r="N19" s="465">
        <v>5</v>
      </c>
      <c r="O19" s="465">
        <v>5</v>
      </c>
      <c r="P19" s="465">
        <v>7</v>
      </c>
      <c r="Q19" s="465">
        <v>4</v>
      </c>
      <c r="S19"/>
      <c r="T19"/>
    </row>
    <row r="20" spans="2:20" ht="15.75" x14ac:dyDescent="0.25">
      <c r="B20" s="126">
        <v>5</v>
      </c>
      <c r="C20" s="126">
        <v>4</v>
      </c>
      <c r="D20" s="126">
        <v>3</v>
      </c>
      <c r="E20" s="26"/>
      <c r="F20" s="126">
        <v>8</v>
      </c>
      <c r="G20" s="126">
        <v>8</v>
      </c>
      <c r="H20" s="126">
        <v>8</v>
      </c>
      <c r="I20" s="126">
        <v>10</v>
      </c>
      <c r="J20" s="126">
        <v>7</v>
      </c>
      <c r="K20" s="126">
        <v>7</v>
      </c>
      <c r="L20" s="126">
        <v>7</v>
      </c>
      <c r="M20" s="126">
        <v>6</v>
      </c>
      <c r="N20" s="126">
        <v>8</v>
      </c>
      <c r="O20" s="126">
        <v>6</v>
      </c>
      <c r="P20" s="126">
        <v>10</v>
      </c>
      <c r="Q20" s="126">
        <v>5</v>
      </c>
    </row>
    <row r="21" spans="2:20" s="69" customFormat="1" ht="15.75" x14ac:dyDescent="0.25">
      <c r="B21" s="465">
        <v>6</v>
      </c>
      <c r="C21" s="465">
        <v>4</v>
      </c>
      <c r="D21" s="465">
        <v>13</v>
      </c>
      <c r="E21" s="309"/>
      <c r="F21" s="465">
        <v>7</v>
      </c>
      <c r="G21" s="465">
        <v>5</v>
      </c>
      <c r="H21" s="465">
        <v>7</v>
      </c>
      <c r="I21" s="465">
        <v>7</v>
      </c>
      <c r="J21" s="465">
        <v>4</v>
      </c>
      <c r="K21" s="465">
        <v>7</v>
      </c>
      <c r="L21" s="465">
        <v>5</v>
      </c>
      <c r="M21" s="465">
        <v>5</v>
      </c>
      <c r="N21" s="465">
        <v>8</v>
      </c>
      <c r="O21" s="465">
        <v>5</v>
      </c>
      <c r="P21" s="465">
        <v>9</v>
      </c>
      <c r="Q21" s="465">
        <v>4</v>
      </c>
      <c r="S21"/>
      <c r="T21"/>
    </row>
    <row r="22" spans="2:20" ht="15.75" x14ac:dyDescent="0.25">
      <c r="B22" s="126">
        <v>7</v>
      </c>
      <c r="C22" s="126">
        <v>3</v>
      </c>
      <c r="D22" s="126">
        <v>17</v>
      </c>
      <c r="E22" s="26"/>
      <c r="F22" s="126">
        <v>9</v>
      </c>
      <c r="G22" s="126">
        <v>5</v>
      </c>
      <c r="H22" s="126">
        <v>7</v>
      </c>
      <c r="I22" s="126">
        <v>7</v>
      </c>
      <c r="J22" s="126">
        <v>4</v>
      </c>
      <c r="K22" s="126">
        <v>7</v>
      </c>
      <c r="L22" s="126">
        <v>3</v>
      </c>
      <c r="M22" s="126">
        <v>4</v>
      </c>
      <c r="N22" s="126">
        <v>4</v>
      </c>
      <c r="O22" s="126">
        <v>5</v>
      </c>
      <c r="P22" s="126">
        <v>4</v>
      </c>
      <c r="Q22" s="126">
        <v>3</v>
      </c>
    </row>
    <row r="23" spans="2:20" s="69" customFormat="1" ht="15.75" x14ac:dyDescent="0.25">
      <c r="B23" s="465">
        <v>8</v>
      </c>
      <c r="C23" s="465">
        <v>5</v>
      </c>
      <c r="D23" s="465">
        <v>5</v>
      </c>
      <c r="E23" s="309"/>
      <c r="F23" s="465">
        <v>7</v>
      </c>
      <c r="G23" s="465">
        <v>7</v>
      </c>
      <c r="H23" s="465">
        <v>9</v>
      </c>
      <c r="I23" s="465">
        <v>8</v>
      </c>
      <c r="J23" s="465">
        <v>4</v>
      </c>
      <c r="K23" s="465">
        <v>9</v>
      </c>
      <c r="L23" s="465">
        <v>7</v>
      </c>
      <c r="M23" s="465">
        <v>7</v>
      </c>
      <c r="N23" s="465">
        <v>7</v>
      </c>
      <c r="O23" s="465">
        <v>6</v>
      </c>
      <c r="P23" s="465">
        <v>8</v>
      </c>
      <c r="Q23" s="465">
        <v>5</v>
      </c>
      <c r="S23"/>
      <c r="T23"/>
    </row>
    <row r="24" spans="2:20" ht="15.75" x14ac:dyDescent="0.25">
      <c r="B24" s="126">
        <v>9</v>
      </c>
      <c r="C24" s="126">
        <v>4</v>
      </c>
      <c r="D24" s="126">
        <v>9</v>
      </c>
      <c r="E24" s="26"/>
      <c r="F24" s="126">
        <v>9</v>
      </c>
      <c r="G24" s="126">
        <v>7</v>
      </c>
      <c r="H24" s="126">
        <v>6</v>
      </c>
      <c r="I24" s="126">
        <v>10</v>
      </c>
      <c r="J24" s="126">
        <v>6</v>
      </c>
      <c r="K24" s="126">
        <v>6</v>
      </c>
      <c r="L24" s="126">
        <v>5</v>
      </c>
      <c r="M24" s="126">
        <v>5</v>
      </c>
      <c r="N24" s="126">
        <v>5</v>
      </c>
      <c r="O24" s="126">
        <v>6</v>
      </c>
      <c r="P24" s="126">
        <v>8</v>
      </c>
      <c r="Q24" s="126">
        <v>4</v>
      </c>
    </row>
    <row r="25" spans="2:20" ht="15.75" x14ac:dyDescent="0.25">
      <c r="B25" s="128" t="s">
        <v>2</v>
      </c>
      <c r="C25" s="128">
        <f>SUM(C16:C24)</f>
        <v>36</v>
      </c>
      <c r="D25" s="127"/>
      <c r="F25" s="116">
        <f t="shared" ref="F25:Q25" si="1">SUM(F16:F24)</f>
        <v>75</v>
      </c>
      <c r="G25" s="116">
        <f t="shared" si="1"/>
        <v>58</v>
      </c>
      <c r="H25" s="116">
        <f t="shared" si="1"/>
        <v>64</v>
      </c>
      <c r="I25" s="116">
        <f t="shared" si="1"/>
        <v>64</v>
      </c>
      <c r="J25" s="116">
        <f t="shared" si="1"/>
        <v>56</v>
      </c>
      <c r="K25" s="116">
        <f t="shared" si="1"/>
        <v>66</v>
      </c>
      <c r="L25" s="116">
        <f t="shared" si="1"/>
        <v>49</v>
      </c>
      <c r="M25" s="116">
        <f t="shared" si="1"/>
        <v>50</v>
      </c>
      <c r="N25" s="116">
        <f t="shared" si="1"/>
        <v>60</v>
      </c>
      <c r="O25" s="116">
        <f t="shared" si="1"/>
        <v>51</v>
      </c>
      <c r="P25" s="116">
        <f t="shared" si="1"/>
        <v>71</v>
      </c>
      <c r="Q25" s="116">
        <f t="shared" si="1"/>
        <v>42</v>
      </c>
    </row>
    <row r="26" spans="2:20" ht="15.75" x14ac:dyDescent="0.25">
      <c r="B26" s="306" t="s">
        <v>1</v>
      </c>
      <c r="C26" s="306">
        <f>C15</f>
        <v>35</v>
      </c>
      <c r="D26" s="306"/>
      <c r="F26" s="117">
        <f t="shared" ref="F26:Q26" si="2">F15</f>
        <v>64</v>
      </c>
      <c r="G26" s="117">
        <f t="shared" si="2"/>
        <v>50</v>
      </c>
      <c r="H26" s="117">
        <f t="shared" si="2"/>
        <v>53</v>
      </c>
      <c r="I26" s="117">
        <f t="shared" si="2"/>
        <v>59</v>
      </c>
      <c r="J26" s="117">
        <f t="shared" si="2"/>
        <v>51</v>
      </c>
      <c r="K26" s="117">
        <f t="shared" si="2"/>
        <v>63</v>
      </c>
      <c r="L26" s="117">
        <f t="shared" si="2"/>
        <v>52</v>
      </c>
      <c r="M26" s="117">
        <f t="shared" si="2"/>
        <v>46</v>
      </c>
      <c r="N26" s="117">
        <f t="shared" si="2"/>
        <v>65</v>
      </c>
      <c r="O26" s="117">
        <f t="shared" si="2"/>
        <v>49</v>
      </c>
      <c r="P26" s="117">
        <f t="shared" si="2"/>
        <v>63</v>
      </c>
      <c r="Q26" s="117">
        <f t="shared" si="2"/>
        <v>45</v>
      </c>
    </row>
    <row r="27" spans="2:20" ht="15.75" x14ac:dyDescent="0.25">
      <c r="B27" s="127" t="s">
        <v>3</v>
      </c>
      <c r="C27" s="127">
        <f>SUM(C25+C26)</f>
        <v>71</v>
      </c>
      <c r="D27" s="127"/>
      <c r="F27" s="113">
        <f t="shared" ref="F27:Q27" si="3">SUM(F25+F26)</f>
        <v>139</v>
      </c>
      <c r="G27" s="113">
        <f t="shared" si="3"/>
        <v>108</v>
      </c>
      <c r="H27" s="113">
        <f t="shared" si="3"/>
        <v>117</v>
      </c>
      <c r="I27" s="113">
        <f t="shared" si="3"/>
        <v>123</v>
      </c>
      <c r="J27" s="113">
        <f t="shared" si="3"/>
        <v>107</v>
      </c>
      <c r="K27" s="113">
        <f t="shared" si="3"/>
        <v>129</v>
      </c>
      <c r="L27" s="113">
        <f t="shared" si="3"/>
        <v>101</v>
      </c>
      <c r="M27" s="113">
        <f t="shared" si="3"/>
        <v>96</v>
      </c>
      <c r="N27" s="113">
        <f t="shared" si="3"/>
        <v>125</v>
      </c>
      <c r="O27" s="113">
        <f t="shared" si="3"/>
        <v>100</v>
      </c>
      <c r="P27" s="113">
        <f t="shared" si="3"/>
        <v>134</v>
      </c>
      <c r="Q27" s="113">
        <f t="shared" si="3"/>
        <v>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36"/>
  <sheetViews>
    <sheetView zoomScale="60" zoomScaleNormal="60" workbookViewId="0">
      <selection activeCell="U1" sqref="U1"/>
    </sheetView>
  </sheetViews>
  <sheetFormatPr defaultRowHeight="21" customHeight="1" x14ac:dyDescent="0.25"/>
  <cols>
    <col min="1" max="34" width="8.7109375" customWidth="1"/>
  </cols>
  <sheetData>
    <row r="1" spans="1:34" ht="21" customHeight="1" x14ac:dyDescent="0.4">
      <c r="E1" s="107" t="s">
        <v>97</v>
      </c>
      <c r="S1" s="79"/>
      <c r="T1" s="261" t="s">
        <v>46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1:34" ht="21" customHeight="1" x14ac:dyDescent="0.4">
      <c r="E2" s="107"/>
      <c r="S2" s="70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34" x14ac:dyDescent="0.35">
      <c r="B3" s="78"/>
      <c r="C3" s="79"/>
      <c r="D3" s="79"/>
      <c r="E3" s="261" t="s">
        <v>45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210" t="s">
        <v>0</v>
      </c>
      <c r="T3" s="211" t="str">
        <f>'DAY 1 INPUT'!F4</f>
        <v>Steve</v>
      </c>
      <c r="U3" s="212" t="str">
        <f>'DAY 1 INPUT'!G4</f>
        <v>Jeff</v>
      </c>
      <c r="V3" s="213" t="str">
        <f>'DAY 1 INPUT'!H4</f>
        <v>Mike</v>
      </c>
      <c r="W3" s="214" t="str">
        <f>'DAY 1 INPUT'!I4</f>
        <v>Rich M</v>
      </c>
      <c r="X3" s="215" t="str">
        <f>'DAY 1 INPUT'!J4</f>
        <v>Derm</v>
      </c>
      <c r="Y3" s="216" t="str">
        <f>'DAY 1 INPUT'!K4</f>
        <v>Tom</v>
      </c>
      <c r="Z3" s="217" t="str">
        <f>'DAY 1 INPUT'!L4</f>
        <v>Neil</v>
      </c>
      <c r="AA3" s="218" t="str">
        <f>'DAY 1 INPUT'!M4</f>
        <v>Stew</v>
      </c>
      <c r="AB3" s="219" t="str">
        <f>'DAY 1 INPUT'!N4</f>
        <v>Derek</v>
      </c>
      <c r="AC3" s="220" t="str">
        <f>'DAY 1 INPUT'!O4</f>
        <v>Paul</v>
      </c>
      <c r="AD3" s="221" t="str">
        <f>'DAY 1 INPUT'!P4</f>
        <v>Brian</v>
      </c>
      <c r="AE3" s="222" t="str">
        <f>'DAY 1 INPUT'!Q4</f>
        <v>Robin</v>
      </c>
      <c r="AF3" s="79"/>
      <c r="AG3" s="79"/>
      <c r="AH3" s="79"/>
    </row>
    <row r="4" spans="1:34" ht="20.100000000000001" customHeight="1" x14ac:dyDescent="0.4">
      <c r="E4" s="67" t="s">
        <v>8</v>
      </c>
      <c r="F4" s="67" t="s">
        <v>8</v>
      </c>
      <c r="S4" s="225">
        <v>1</v>
      </c>
      <c r="T4" s="226">
        <f>IF('Day 2 Cards'!AT9&gt;'Day 2 Cards'!AY9,'Day 2 Cards'!AT9,'Day 2 Cards'!AY9)</f>
        <v>1</v>
      </c>
      <c r="U4" s="227" t="s">
        <v>8</v>
      </c>
      <c r="V4" s="226">
        <f>IF('Day 2 Cards'!BD9&gt;'Day 2 Cards'!BI9,'Day 2 Cards'!BD9,'Day 2 Cards'!BI9)</f>
        <v>1</v>
      </c>
      <c r="W4" s="227"/>
      <c r="X4" s="226">
        <f>IF('Day 2 Cards'!AT40&gt;'Day 2 Cards'!AY40,'Day 2 Cards'!AT40,'Day 2 Cards'!AY40)</f>
        <v>1</v>
      </c>
      <c r="Y4" s="227"/>
      <c r="Z4" s="226">
        <f>IF('Day 2 Cards'!BD40&gt;'Day 2 Cards'!BI40,'Day 2 Cards'!BD40,'Day 2 Cards'!BI40)</f>
        <v>1</v>
      </c>
      <c r="AA4" s="227"/>
      <c r="AB4" s="226">
        <f>IF('Day 2 Cards'!AT71&gt;'Day 2 Cards'!AY71,'Day 2 Cards'!AT71,'Day 2 Cards'!AY71)</f>
        <v>1</v>
      </c>
      <c r="AC4" s="227"/>
      <c r="AD4" s="226">
        <f>IF('Day 2 Cards'!BD71&gt;'Day 2 Cards'!BI71,'Day 2 Cards'!BD71,'Day 2 Cards'!BI71)</f>
        <v>2</v>
      </c>
      <c r="AE4" s="227"/>
    </row>
    <row r="5" spans="1:34" x14ac:dyDescent="0.35">
      <c r="E5" s="204" t="str">
        <f>'DAY 1 INPUT'!F4</f>
        <v>Steve</v>
      </c>
      <c r="F5" s="204" t="str">
        <f>'DAY 1 INPUT'!G4</f>
        <v>Jeff</v>
      </c>
      <c r="G5" s="205" t="str">
        <f>'DAY 1 INPUT'!H4</f>
        <v>Mike</v>
      </c>
      <c r="H5" s="205" t="str">
        <f>'DAY 1 INPUT'!I4</f>
        <v>Rich M</v>
      </c>
      <c r="I5" s="206" t="str">
        <f>'DAY 1 INPUT'!J4</f>
        <v>Derm</v>
      </c>
      <c r="J5" s="206" t="str">
        <f>'DAY 1 INPUT'!K4</f>
        <v>Tom</v>
      </c>
      <c r="K5" s="207" t="str">
        <f>'DAY 1 INPUT'!L4</f>
        <v>Neil</v>
      </c>
      <c r="L5" s="207" t="str">
        <f>'DAY 1 INPUT'!M4</f>
        <v>Stew</v>
      </c>
      <c r="M5" s="208" t="str">
        <f>'DAY 1 INPUT'!N4</f>
        <v>Derek</v>
      </c>
      <c r="N5" s="208" t="str">
        <f>'DAY 1 INPUT'!O4</f>
        <v>Paul</v>
      </c>
      <c r="O5" s="209" t="str">
        <f>'DAY 1 INPUT'!P4</f>
        <v>Brian</v>
      </c>
      <c r="P5" s="209" t="str">
        <f>'DAY 1 INPUT'!Q4</f>
        <v>Robin</v>
      </c>
      <c r="S5" s="467">
        <v>2</v>
      </c>
      <c r="T5" s="468">
        <f>IF('Day 2 Cards'!AT10&gt;'Day 2 Cards'!AY10,'Day 2 Cards'!AT10,'Day 2 Cards'!AY10)</f>
        <v>2</v>
      </c>
      <c r="U5" s="469" t="s">
        <v>8</v>
      </c>
      <c r="V5" s="468">
        <f>IF('Day 2 Cards'!BD10&gt;'Day 2 Cards'!BI10,'Day 2 Cards'!BD10,'Day 2 Cards'!BI10)</f>
        <v>3</v>
      </c>
      <c r="W5" s="469"/>
      <c r="X5" s="468">
        <f>IF('Day 2 Cards'!AT41&gt;'Day 2 Cards'!AY41,'Day 2 Cards'!AT41,'Day 2 Cards'!AY41)</f>
        <v>3</v>
      </c>
      <c r="Y5" s="469"/>
      <c r="Z5" s="468">
        <f>IF('Day 2 Cards'!BD41&gt;'Day 2 Cards'!BI41,'Day 2 Cards'!BD41,'Day 2 Cards'!BI41)</f>
        <v>3</v>
      </c>
      <c r="AA5" s="469"/>
      <c r="AB5" s="468">
        <f>IF('Day 2 Cards'!AT72&gt;'Day 2 Cards'!AY72,'Day 2 Cards'!AT72,'Day 2 Cards'!AY72)</f>
        <v>3</v>
      </c>
      <c r="AC5" s="469"/>
      <c r="AD5" s="468">
        <f>IF('Day 2 Cards'!BD72&gt;'Day 2 Cards'!BI72,'Day 2 Cards'!BD72,'Day 2 Cards'!BI72)</f>
        <v>3</v>
      </c>
      <c r="AE5" s="469"/>
    </row>
    <row r="6" spans="1:34" ht="20.100000000000001" customHeight="1" x14ac:dyDescent="0.35">
      <c r="B6" s="68" t="s">
        <v>10</v>
      </c>
      <c r="E6" s="223">
        <f>'Day 2 Cards'!AT30</f>
        <v>14</v>
      </c>
      <c r="F6" s="223">
        <f>'Day 2 Cards'!AY30</f>
        <v>22</v>
      </c>
      <c r="G6" s="223">
        <f>'Day 2 Cards'!BD30</f>
        <v>13</v>
      </c>
      <c r="H6" s="223">
        <f>'Day 2 Cards'!BI30</f>
        <v>20</v>
      </c>
      <c r="I6" s="223">
        <f>'Day 2 Cards'!AT61</f>
        <v>21</v>
      </c>
      <c r="J6" s="223">
        <f>'Day 2 Cards'!AY61</f>
        <v>18</v>
      </c>
      <c r="K6" s="223">
        <f>'Day 2 Cards'!BD61</f>
        <v>25</v>
      </c>
      <c r="L6" s="223">
        <f>'Day 2 Cards'!BI61</f>
        <v>30</v>
      </c>
      <c r="M6" s="223">
        <f>'Day 2 Cards'!AT92</f>
        <v>16</v>
      </c>
      <c r="N6" s="223">
        <f>'Day 2 Cards'!AY92</f>
        <v>24</v>
      </c>
      <c r="O6" s="223">
        <f>'Day 2 Cards'!BD92</f>
        <v>14</v>
      </c>
      <c r="P6" s="223">
        <f>'Day 2 Cards'!BI92</f>
        <v>32</v>
      </c>
      <c r="S6" s="225">
        <v>3</v>
      </c>
      <c r="T6" s="226">
        <f>IF('Day 2 Cards'!AT11&gt;'Day 2 Cards'!AY11,'Day 2 Cards'!AT11,'Day 2 Cards'!AY11)</f>
        <v>2</v>
      </c>
      <c r="U6" s="227" t="s">
        <v>8</v>
      </c>
      <c r="V6" s="226">
        <f>IF('Day 2 Cards'!BD11&gt;'Day 2 Cards'!BI11,'Day 2 Cards'!BD11,'Day 2 Cards'!BI11)</f>
        <v>2</v>
      </c>
      <c r="W6" s="227"/>
      <c r="X6" s="226">
        <f>IF('Day 2 Cards'!AT42&gt;'Day 2 Cards'!AY42,'Day 2 Cards'!AT42,'Day 2 Cards'!AY42)</f>
        <v>2</v>
      </c>
      <c r="Y6" s="227"/>
      <c r="Z6" s="226">
        <f>IF('Day 2 Cards'!BD42&gt;'Day 2 Cards'!BI42,'Day 2 Cards'!BD42,'Day 2 Cards'!BI42)</f>
        <v>2</v>
      </c>
      <c r="AA6" s="227"/>
      <c r="AB6" s="226">
        <f>IF('Day 2 Cards'!AT73&gt;'Day 2 Cards'!AY73,'Day 2 Cards'!AT73,'Day 2 Cards'!AY73)</f>
        <v>0</v>
      </c>
      <c r="AC6" s="227"/>
      <c r="AD6" s="226">
        <f>IF('Day 2 Cards'!BD73&gt;'Day 2 Cards'!BI73,'Day 2 Cards'!BD73,'Day 2 Cards'!BI73)</f>
        <v>2</v>
      </c>
      <c r="AE6" s="227"/>
    </row>
    <row r="7" spans="1:34" ht="20.100000000000001" customHeight="1" x14ac:dyDescent="0.35">
      <c r="B7" s="68" t="s">
        <v>42</v>
      </c>
      <c r="E7" s="224">
        <f>'DAY 2 INPUT'!F5</f>
        <v>38</v>
      </c>
      <c r="F7" s="224">
        <f>'DAY 2 INPUT'!G5</f>
        <v>18</v>
      </c>
      <c r="G7" s="224">
        <f>'DAY 2 INPUT'!H5</f>
        <v>20</v>
      </c>
      <c r="H7" s="224">
        <f>'DAY 2 INPUT'!I5</f>
        <v>31</v>
      </c>
      <c r="I7" s="224">
        <f>'DAY 2 INPUT'!J5</f>
        <v>18</v>
      </c>
      <c r="J7" s="224">
        <f>'DAY 2 INPUT'!K5</f>
        <v>34</v>
      </c>
      <c r="K7" s="224">
        <f>'DAY 2 INPUT'!L5</f>
        <v>18</v>
      </c>
      <c r="L7" s="224">
        <f>'DAY 2 INPUT'!M5</f>
        <v>19</v>
      </c>
      <c r="M7" s="224">
        <f>'DAY 2 INPUT'!N5</f>
        <v>24</v>
      </c>
      <c r="N7" s="224">
        <f>'DAY 2 INPUT'!O5</f>
        <v>16</v>
      </c>
      <c r="O7" s="224">
        <f>'DAY 2 INPUT'!P5</f>
        <v>32</v>
      </c>
      <c r="P7" s="224">
        <f>'DAY 2 INPUT'!Q5</f>
        <v>12</v>
      </c>
      <c r="S7" s="228">
        <v>4</v>
      </c>
      <c r="T7" s="468">
        <f>IF('Day 2 Cards'!AT12&gt;'Day 2 Cards'!AY12,'Day 2 Cards'!AT12,'Day 2 Cards'!AY12)</f>
        <v>2</v>
      </c>
      <c r="U7" s="469" t="s">
        <v>8</v>
      </c>
      <c r="V7" s="468">
        <f>IF('Day 2 Cards'!BD12&gt;'Day 2 Cards'!BI12,'Day 2 Cards'!BD12,'Day 2 Cards'!BI12)</f>
        <v>1</v>
      </c>
      <c r="W7" s="469"/>
      <c r="X7" s="468">
        <f>IF('Day 2 Cards'!AT43&gt;'Day 2 Cards'!AY43,'Day 2 Cards'!AT43,'Day 2 Cards'!AY43)</f>
        <v>1</v>
      </c>
      <c r="Y7" s="469"/>
      <c r="Z7" s="468">
        <f>IF('Day 2 Cards'!BD43&gt;'Day 2 Cards'!BI43,'Day 2 Cards'!BD43,'Day 2 Cards'!BI43)</f>
        <v>3</v>
      </c>
      <c r="AA7" s="469"/>
      <c r="AB7" s="468">
        <f>IF('Day 2 Cards'!AT74&gt;'Day 2 Cards'!AY74,'Day 2 Cards'!AT74,'Day 2 Cards'!AY74)</f>
        <v>1</v>
      </c>
      <c r="AC7" s="469"/>
      <c r="AD7" s="468">
        <f>IF('Day 2 Cards'!BD74&gt;'Day 2 Cards'!BI74,'Day 2 Cards'!BD74,'Day 2 Cards'!BI74)</f>
        <v>4</v>
      </c>
      <c r="AE7" s="469"/>
    </row>
    <row r="8" spans="1:34" ht="20.100000000000001" customHeight="1" x14ac:dyDescent="0.35">
      <c r="B8" s="68" t="s">
        <v>43</v>
      </c>
      <c r="E8" s="224">
        <f>'Day 2 Cards'!AZ3</f>
        <v>38</v>
      </c>
      <c r="F8" s="224">
        <f>'Day 2 Cards'!BA3</f>
        <v>31</v>
      </c>
      <c r="G8" s="224">
        <f>'Day 2 Cards'!BB3</f>
        <v>34</v>
      </c>
      <c r="H8" s="224">
        <f>'Day 2 Cards'!BC3</f>
        <v>34</v>
      </c>
      <c r="I8" s="224">
        <f>'Day 2 Cards'!AZ34</f>
        <v>28</v>
      </c>
      <c r="J8" s="224">
        <f>'Day 2 Cards'!BA34</f>
        <v>38</v>
      </c>
      <c r="K8" s="224">
        <f>'Day 2 Cards'!BB34</f>
        <v>26</v>
      </c>
      <c r="L8" s="224">
        <f>'Day 2 Cards'!BC34</f>
        <v>27</v>
      </c>
      <c r="M8" s="224">
        <f>'Day 2 Cards'!AZ65</f>
        <v>35</v>
      </c>
      <c r="N8" s="224">
        <f>'Day 2 Cards'!BA65</f>
        <v>29</v>
      </c>
      <c r="O8" s="224">
        <f>'Day 2 Cards'!BB65</f>
        <v>35</v>
      </c>
      <c r="P8" s="224">
        <f>'Day 2 Cards'!BC65</f>
        <v>19</v>
      </c>
      <c r="S8" s="225">
        <v>5</v>
      </c>
      <c r="T8" s="226">
        <f>IF('Day 2 Cards'!AT13&gt;'Day 2 Cards'!AY13,'Day 2 Cards'!AT13,'Day 2 Cards'!AY13)</f>
        <v>2</v>
      </c>
      <c r="U8" s="227" t="s">
        <v>8</v>
      </c>
      <c r="V8" s="226">
        <f>IF('Day 2 Cards'!BD13&gt;'Day 2 Cards'!BI13,'Day 2 Cards'!BD13,'Day 2 Cards'!BI13)</f>
        <v>1</v>
      </c>
      <c r="W8" s="227"/>
      <c r="X8" s="226">
        <f>IF('Day 2 Cards'!AT44&gt;'Day 2 Cards'!AY44,'Day 2 Cards'!AT44,'Day 2 Cards'!AY44)</f>
        <v>1</v>
      </c>
      <c r="Y8" s="227"/>
      <c r="Z8" s="226">
        <f>IF('Day 2 Cards'!BD44&gt;'Day 2 Cards'!BI44,'Day 2 Cards'!BD44,'Day 2 Cards'!BI44)</f>
        <v>3</v>
      </c>
      <c r="AA8" s="227"/>
      <c r="AB8" s="226">
        <f>IF('Day 2 Cards'!AT75&gt;'Day 2 Cards'!AY75,'Day 2 Cards'!AT75,'Day 2 Cards'!AY75)</f>
        <v>3</v>
      </c>
      <c r="AC8" s="227"/>
      <c r="AD8" s="226">
        <f>IF('Day 2 Cards'!BD75&gt;'Day 2 Cards'!BI75,'Day 2 Cards'!BD75,'Day 2 Cards'!BI75)</f>
        <v>2</v>
      </c>
      <c r="AE8" s="227"/>
    </row>
    <row r="9" spans="1:34" ht="20.100000000000001" customHeight="1" x14ac:dyDescent="0.35">
      <c r="A9" s="72"/>
      <c r="B9" s="72" t="s">
        <v>44</v>
      </c>
      <c r="C9" s="73"/>
      <c r="D9" s="70"/>
      <c r="E9" s="224">
        <f>E8-E7</f>
        <v>0</v>
      </c>
      <c r="F9" s="224">
        <f t="shared" ref="F9:P9" si="0">F8-F7</f>
        <v>13</v>
      </c>
      <c r="G9" s="224">
        <f t="shared" si="0"/>
        <v>14</v>
      </c>
      <c r="H9" s="224">
        <f t="shared" si="0"/>
        <v>3</v>
      </c>
      <c r="I9" s="224">
        <f t="shared" si="0"/>
        <v>10</v>
      </c>
      <c r="J9" s="224">
        <f t="shared" si="0"/>
        <v>4</v>
      </c>
      <c r="K9" s="224">
        <f t="shared" si="0"/>
        <v>8</v>
      </c>
      <c r="L9" s="224">
        <f t="shared" si="0"/>
        <v>8</v>
      </c>
      <c r="M9" s="224">
        <f t="shared" si="0"/>
        <v>11</v>
      </c>
      <c r="N9" s="224">
        <f t="shared" si="0"/>
        <v>13</v>
      </c>
      <c r="O9" s="224">
        <f t="shared" si="0"/>
        <v>3</v>
      </c>
      <c r="P9" s="224">
        <f t="shared" si="0"/>
        <v>7</v>
      </c>
      <c r="S9" s="228">
        <v>6</v>
      </c>
      <c r="T9" s="468">
        <f>IF('Day 2 Cards'!AT14&gt;'Day 2 Cards'!AY14,'Day 2 Cards'!AT14,'Day 2 Cards'!AY14)</f>
        <v>3</v>
      </c>
      <c r="U9" s="469" t="s">
        <v>8</v>
      </c>
      <c r="V9" s="468">
        <f>IF('Day 2 Cards'!BD14&gt;'Day 2 Cards'!BI14,'Day 2 Cards'!BD14,'Day 2 Cards'!BI14)</f>
        <v>3</v>
      </c>
      <c r="W9" s="469"/>
      <c r="X9" s="468">
        <f>IF('Day 2 Cards'!AT45&gt;'Day 2 Cards'!AY45,'Day 2 Cards'!AT45,'Day 2 Cards'!AY45)</f>
        <v>2</v>
      </c>
      <c r="Y9" s="469"/>
      <c r="Z9" s="468">
        <f>IF('Day 2 Cards'!BD45&gt;'Day 2 Cards'!BI45,'Day 2 Cards'!BD45,'Day 2 Cards'!BI45)</f>
        <v>3</v>
      </c>
      <c r="AA9" s="469"/>
      <c r="AB9" s="468">
        <f>IF('Day 2 Cards'!AT76&gt;'Day 2 Cards'!AY76,'Day 2 Cards'!AT76,'Day 2 Cards'!AY76)</f>
        <v>1</v>
      </c>
      <c r="AC9" s="469"/>
      <c r="AD9" s="468">
        <f>IF('Day 2 Cards'!BD76&gt;'Day 2 Cards'!BI76,'Day 2 Cards'!BD76,'Day 2 Cards'!BI76)</f>
        <v>2</v>
      </c>
      <c r="AE9" s="469"/>
    </row>
    <row r="10" spans="1:34" ht="20.100000000000001" customHeight="1" x14ac:dyDescent="0.35">
      <c r="A10" s="72"/>
      <c r="B10" s="105"/>
      <c r="C10" s="73"/>
      <c r="D10" s="70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S10" s="225">
        <v>7</v>
      </c>
      <c r="T10" s="226">
        <f>IF('Day 2 Cards'!AT15&gt;'Day 2 Cards'!AY15,'Day 2 Cards'!AT15,'Day 2 Cards'!AY15)</f>
        <v>2</v>
      </c>
      <c r="U10" s="227" t="s">
        <v>8</v>
      </c>
      <c r="V10" s="226">
        <f>IF('Day 2 Cards'!BD15&gt;'Day 2 Cards'!BI15,'Day 2 Cards'!BD15,'Day 2 Cards'!BI15)</f>
        <v>1</v>
      </c>
      <c r="W10" s="227"/>
      <c r="X10" s="226">
        <f>IF('Day 2 Cards'!AT46&gt;'Day 2 Cards'!AY46,'Day 2 Cards'!AT46,'Day 2 Cards'!AY46)</f>
        <v>2</v>
      </c>
      <c r="Y10" s="227"/>
      <c r="Z10" s="226">
        <f>IF('Day 2 Cards'!BD46&gt;'Day 2 Cards'!BI46,'Day 2 Cards'!BD46,'Day 2 Cards'!BI46)</f>
        <v>1</v>
      </c>
      <c r="AA10" s="227"/>
      <c r="AB10" s="226">
        <f>IF('Day 2 Cards'!AT77&gt;'Day 2 Cards'!AY77,'Day 2 Cards'!AT77,'Day 2 Cards'!AY77)</f>
        <v>2</v>
      </c>
      <c r="AC10" s="227"/>
      <c r="AD10" s="226">
        <f>IF('Day 2 Cards'!BD77&gt;'Day 2 Cards'!BI77,'Day 2 Cards'!BD77,'Day 2 Cards'!BI77)</f>
        <v>2</v>
      </c>
      <c r="AE10" s="227"/>
    </row>
    <row r="11" spans="1:34" ht="20.100000000000001" customHeight="1" x14ac:dyDescent="0.35">
      <c r="A11" s="72"/>
      <c r="B11" s="78"/>
      <c r="C11" s="79"/>
      <c r="E11" s="204" t="str">
        <f>'DAY 1 INPUT'!F4</f>
        <v>Steve</v>
      </c>
      <c r="F11" s="204" t="str">
        <f>'DAY 1 INPUT'!G4</f>
        <v>Jeff</v>
      </c>
      <c r="G11" s="205" t="str">
        <f>'DAY 1 INPUT'!H4</f>
        <v>Mike</v>
      </c>
      <c r="H11" s="205" t="str">
        <f>'DAY 1 INPUT'!I4</f>
        <v>Rich M</v>
      </c>
      <c r="I11" s="206" t="str">
        <f>'DAY 1 INPUT'!J4</f>
        <v>Derm</v>
      </c>
      <c r="J11" s="206" t="str">
        <f>'DAY 1 INPUT'!K4</f>
        <v>Tom</v>
      </c>
      <c r="K11" s="207" t="str">
        <f>'DAY 1 INPUT'!L4</f>
        <v>Neil</v>
      </c>
      <c r="L11" s="207" t="str">
        <f>'DAY 1 INPUT'!M4</f>
        <v>Stew</v>
      </c>
      <c r="M11" s="208" t="str">
        <f>'DAY 1 INPUT'!N4</f>
        <v>Derek</v>
      </c>
      <c r="N11" s="208" t="str">
        <f>'DAY 1 INPUT'!O4</f>
        <v>Paul</v>
      </c>
      <c r="O11" s="209" t="str">
        <f>'DAY 1 INPUT'!P4</f>
        <v>Brian</v>
      </c>
      <c r="P11" s="209" t="str">
        <f>'DAY 1 INPUT'!Q4</f>
        <v>Robin</v>
      </c>
      <c r="S11" s="228">
        <v>8</v>
      </c>
      <c r="T11" s="468">
        <f>IF('Day 2 Cards'!AT16&gt;'Day 2 Cards'!AY16,'Day 2 Cards'!AT16,'Day 2 Cards'!AY16)</f>
        <v>2</v>
      </c>
      <c r="U11" s="469" t="s">
        <v>8</v>
      </c>
      <c r="V11" s="468">
        <f>IF('Day 2 Cards'!BD16&gt;'Day 2 Cards'!BI16,'Day 2 Cards'!BD16,'Day 2 Cards'!BI16)</f>
        <v>0</v>
      </c>
      <c r="W11" s="469"/>
      <c r="X11" s="468">
        <f>IF('Day 2 Cards'!AT47&gt;'Day 2 Cards'!AY47,'Day 2 Cards'!AT47,'Day 2 Cards'!AY47)</f>
        <v>3</v>
      </c>
      <c r="Y11" s="469"/>
      <c r="Z11" s="468">
        <f>IF('Day 2 Cards'!BD47&gt;'Day 2 Cards'!BI47,'Day 2 Cards'!BD47,'Day 2 Cards'!BI47)</f>
        <v>2</v>
      </c>
      <c r="AA11" s="469"/>
      <c r="AB11" s="468">
        <f>IF('Day 2 Cards'!AT78&gt;'Day 2 Cards'!AY78,'Day 2 Cards'!AT78,'Day 2 Cards'!AY78)</f>
        <v>2</v>
      </c>
      <c r="AC11" s="469"/>
      <c r="AD11" s="468">
        <f>IF('Day 2 Cards'!BD78&gt;'Day 2 Cards'!BI78,'Day 2 Cards'!BD78,'Day 2 Cards'!BI78)</f>
        <v>2</v>
      </c>
      <c r="AE11" s="469"/>
    </row>
    <row r="12" spans="1:34" ht="20.100000000000001" customHeight="1" x14ac:dyDescent="0.35">
      <c r="B12" s="256" t="s">
        <v>100</v>
      </c>
      <c r="C12" s="257"/>
      <c r="D12" s="24"/>
      <c r="E12" s="255">
        <f>RANK(E6,$E$6:$P$6)</f>
        <v>10</v>
      </c>
      <c r="F12" s="255">
        <f t="shared" ref="F12:P12" si="1">RANK(F6,$E$6:$P$6)</f>
        <v>5</v>
      </c>
      <c r="G12" s="255">
        <f t="shared" si="1"/>
        <v>12</v>
      </c>
      <c r="H12" s="255">
        <f t="shared" si="1"/>
        <v>7</v>
      </c>
      <c r="I12" s="255">
        <f t="shared" si="1"/>
        <v>6</v>
      </c>
      <c r="J12" s="255">
        <f t="shared" si="1"/>
        <v>8</v>
      </c>
      <c r="K12" s="255">
        <f t="shared" si="1"/>
        <v>3</v>
      </c>
      <c r="L12" s="255">
        <f t="shared" si="1"/>
        <v>2</v>
      </c>
      <c r="M12" s="255">
        <f t="shared" si="1"/>
        <v>9</v>
      </c>
      <c r="N12" s="255">
        <f t="shared" si="1"/>
        <v>4</v>
      </c>
      <c r="O12" s="255">
        <f t="shared" si="1"/>
        <v>10</v>
      </c>
      <c r="P12" s="255">
        <f t="shared" si="1"/>
        <v>1</v>
      </c>
      <c r="S12" s="225">
        <v>9</v>
      </c>
      <c r="T12" s="226">
        <f>IF('Day 2 Cards'!AT17&gt;'Day 2 Cards'!AY17,'Day 2 Cards'!AT17,'Day 2 Cards'!AY17)</f>
        <v>3</v>
      </c>
      <c r="U12" s="227" t="s">
        <v>8</v>
      </c>
      <c r="V12" s="226">
        <f>IF('Day 2 Cards'!BD17&gt;'Day 2 Cards'!BI17,'Day 2 Cards'!BD17,'Day 2 Cards'!BI17)</f>
        <v>1</v>
      </c>
      <c r="W12" s="227"/>
      <c r="X12" s="226">
        <f>IF('Day 2 Cards'!AT48&gt;'Day 2 Cards'!AY48,'Day 2 Cards'!AT48,'Day 2 Cards'!AY48)</f>
        <v>2</v>
      </c>
      <c r="Y12" s="227"/>
      <c r="Z12" s="226">
        <f>IF('Day 2 Cards'!BD48&gt;'Day 2 Cards'!BI48,'Day 2 Cards'!BD48,'Day 2 Cards'!BI48)</f>
        <v>1</v>
      </c>
      <c r="AA12" s="227"/>
      <c r="AB12" s="226">
        <f>IF('Day 2 Cards'!AT79&gt;'Day 2 Cards'!AY79,'Day 2 Cards'!AT79,'Day 2 Cards'!AY79)</f>
        <v>1</v>
      </c>
      <c r="AC12" s="227"/>
      <c r="AD12" s="226">
        <f>IF('Day 2 Cards'!BD79&gt;'Day 2 Cards'!BI79,'Day 2 Cards'!BD79,'Day 2 Cards'!BI79)</f>
        <v>1</v>
      </c>
      <c r="AE12" s="227"/>
    </row>
    <row r="13" spans="1:34" ht="21" customHeight="1" x14ac:dyDescent="0.35">
      <c r="A13" s="69"/>
      <c r="B13" s="69"/>
      <c r="S13" s="228" t="s">
        <v>1</v>
      </c>
      <c r="T13" s="229">
        <f>SUM(T4:T12)</f>
        <v>19</v>
      </c>
      <c r="U13" s="230"/>
      <c r="V13" s="229">
        <f>SUM(V4:V12)</f>
        <v>13</v>
      </c>
      <c r="W13" s="230"/>
      <c r="X13" s="229">
        <f>SUM(X4:X12)</f>
        <v>17</v>
      </c>
      <c r="Y13" s="230"/>
      <c r="Z13" s="229">
        <f>SUM(Z4:Z12)</f>
        <v>19</v>
      </c>
      <c r="AA13" s="230"/>
      <c r="AB13" s="229">
        <f>SUM(AB4:AB12)</f>
        <v>14</v>
      </c>
      <c r="AC13" s="230"/>
      <c r="AD13" s="229">
        <f>SUM(AD4:AD12)</f>
        <v>20</v>
      </c>
      <c r="AE13" s="230"/>
    </row>
    <row r="14" spans="1:34" ht="21" customHeight="1" x14ac:dyDescent="0.35">
      <c r="B14" s="69"/>
      <c r="S14" s="225">
        <v>10</v>
      </c>
      <c r="T14" s="226">
        <f>IF('Day 2 Cards'!AT19&gt;'Day 2 Cards'!AY19,'Day 2 Cards'!AT19,'Day 2 Cards'!AY19)</f>
        <v>1</v>
      </c>
      <c r="U14" s="227"/>
      <c r="V14" s="226">
        <f>IF('Day 2 Cards'!BD19&gt;'Day 2 Cards'!BI19,'Day 2 Cards'!BD19,'Day 2 Cards'!BI19)</f>
        <v>3</v>
      </c>
      <c r="W14" s="227"/>
      <c r="X14" s="226">
        <f>IF('Day 2 Cards'!AT50&gt;'Day 2 Cards'!AY50,'Day 2 Cards'!AT50,'Day 2 Cards'!AY50)</f>
        <v>0</v>
      </c>
      <c r="Y14" s="227"/>
      <c r="Z14" s="226">
        <f>IF('Day 2 Cards'!BD50&gt;'Day 2 Cards'!BI50,'Day 2 Cards'!BD50,'Day 2 Cards'!BI50)</f>
        <v>2</v>
      </c>
      <c r="AA14" s="227"/>
      <c r="AB14" s="226">
        <f>IF('Day 2 Cards'!AT81&gt;'Day 2 Cards'!AY81,'Day 2 Cards'!AT81,'Day 2 Cards'!AY81)</f>
        <v>1</v>
      </c>
      <c r="AC14" s="227"/>
      <c r="AD14" s="226">
        <f>IF('Day 2 Cards'!BD81&gt;'Day 2 Cards'!BI81,'Day 2 Cards'!BD81,'Day 2 Cards'!BI81)</f>
        <v>2</v>
      </c>
      <c r="AE14" s="227"/>
    </row>
    <row r="15" spans="1:34" ht="21" customHeight="1" x14ac:dyDescent="0.35">
      <c r="A15" s="71" t="s">
        <v>8</v>
      </c>
      <c r="B15" s="69"/>
      <c r="S15" s="228">
        <v>11</v>
      </c>
      <c r="T15" s="468">
        <f>IF('Day 2 Cards'!AT20&gt;'Day 2 Cards'!AY20,'Day 2 Cards'!AT20,'Day 2 Cards'!AY20)</f>
        <v>2</v>
      </c>
      <c r="U15" s="469"/>
      <c r="V15" s="468">
        <f>IF('Day 2 Cards'!BD20&gt;'Day 2 Cards'!BI20,'Day 2 Cards'!BD20,'Day 2 Cards'!BI20)</f>
        <v>1</v>
      </c>
      <c r="W15" s="469"/>
      <c r="X15" s="468">
        <f>IF('Day 2 Cards'!AT51&gt;'Day 2 Cards'!AY51,'Day 2 Cards'!AT51,'Day 2 Cards'!AY51)</f>
        <v>0</v>
      </c>
      <c r="Y15" s="469"/>
      <c r="Z15" s="468">
        <f>IF('Day 2 Cards'!BD51&gt;'Day 2 Cards'!BI51,'Day 2 Cards'!BD51,'Day 2 Cards'!BI51)</f>
        <v>2</v>
      </c>
      <c r="AA15" s="469"/>
      <c r="AB15" s="468">
        <f>IF('Day 2 Cards'!AT82&gt;'Day 2 Cards'!AY82,'Day 2 Cards'!AT82,'Day 2 Cards'!AY82)</f>
        <v>0</v>
      </c>
      <c r="AC15" s="469"/>
      <c r="AD15" s="468">
        <f>IF('Day 2 Cards'!BD82&gt;'Day 2 Cards'!BI82,'Day 2 Cards'!BD82,'Day 2 Cards'!BI82)</f>
        <v>2</v>
      </c>
      <c r="AE15" s="469"/>
    </row>
    <row r="16" spans="1:34" ht="21" customHeight="1" x14ac:dyDescent="0.35">
      <c r="A16" s="66" t="s">
        <v>8</v>
      </c>
      <c r="B16" s="2"/>
      <c r="S16" s="225">
        <v>12</v>
      </c>
      <c r="T16" s="226">
        <f>IF('Day 2 Cards'!AT21&gt;'Day 2 Cards'!AY21,'Day 2 Cards'!AT21,'Day 2 Cards'!AY21)</f>
        <v>1</v>
      </c>
      <c r="U16" s="227"/>
      <c r="V16" s="226">
        <f>IF('Day 2 Cards'!BD21&gt;'Day 2 Cards'!BI21,'Day 2 Cards'!BD21,'Day 2 Cards'!BI21)</f>
        <v>4</v>
      </c>
      <c r="W16" s="227"/>
      <c r="X16" s="226">
        <f>IF('Day 2 Cards'!AT52&gt;'Day 2 Cards'!AY52,'Day 2 Cards'!AT52,'Day 2 Cards'!AY52)</f>
        <v>1</v>
      </c>
      <c r="Y16" s="227"/>
      <c r="Z16" s="226">
        <f>IF('Day 2 Cards'!BD52&gt;'Day 2 Cards'!BI52,'Day 2 Cards'!BD52,'Day 2 Cards'!BI52)</f>
        <v>3</v>
      </c>
      <c r="AA16" s="227"/>
      <c r="AB16" s="226">
        <f>IF('Day 2 Cards'!AT83&gt;'Day 2 Cards'!AY83,'Day 2 Cards'!AT83,'Day 2 Cards'!AY83)</f>
        <v>3</v>
      </c>
      <c r="AC16" s="227"/>
      <c r="AD16" s="226">
        <f>IF('Day 2 Cards'!BD83&gt;'Day 2 Cards'!BI83,'Day 2 Cards'!BD83,'Day 2 Cards'!BI83)</f>
        <v>1</v>
      </c>
      <c r="AE16" s="227"/>
    </row>
    <row r="17" spans="1:31" ht="21" customHeight="1" x14ac:dyDescent="0.35">
      <c r="A17" s="72" t="s">
        <v>8</v>
      </c>
      <c r="B17" s="73" t="s">
        <v>8</v>
      </c>
      <c r="S17" s="231">
        <v>13</v>
      </c>
      <c r="T17" s="468">
        <f>IF('Day 2 Cards'!AT22&gt;'Day 2 Cards'!AY22,'Day 2 Cards'!AT22,'Day 2 Cards'!AY22)</f>
        <v>1</v>
      </c>
      <c r="U17" s="469"/>
      <c r="V17" s="468">
        <f>IF('Day 2 Cards'!BD22&gt;'Day 2 Cards'!BI22,'Day 2 Cards'!BD22,'Day 2 Cards'!BI22)</f>
        <v>2</v>
      </c>
      <c r="W17" s="469"/>
      <c r="X17" s="468">
        <f>IF('Day 2 Cards'!AT53&gt;'Day 2 Cards'!AY53,'Day 2 Cards'!AT53,'Day 2 Cards'!AY53)</f>
        <v>2</v>
      </c>
      <c r="Y17" s="469"/>
      <c r="Z17" s="468">
        <f>IF('Day 2 Cards'!BD53&gt;'Day 2 Cards'!BI53,'Day 2 Cards'!BD53,'Day 2 Cards'!BI53)</f>
        <v>2</v>
      </c>
      <c r="AA17" s="469"/>
      <c r="AB17" s="468">
        <f>IF('Day 2 Cards'!AT84&gt;'Day 2 Cards'!AY84,'Day 2 Cards'!AT84,'Day 2 Cards'!AY84)</f>
        <v>1</v>
      </c>
      <c r="AC17" s="469"/>
      <c r="AD17" s="468">
        <f>IF('Day 2 Cards'!BD84&gt;'Day 2 Cards'!BI84,'Day 2 Cards'!BD84,'Day 2 Cards'!BI84)</f>
        <v>1</v>
      </c>
      <c r="AE17" s="469"/>
    </row>
    <row r="18" spans="1:31" ht="21" customHeight="1" x14ac:dyDescent="0.35">
      <c r="A18" s="72" t="s">
        <v>8</v>
      </c>
      <c r="B18" s="73" t="s">
        <v>8</v>
      </c>
      <c r="C18" s="70"/>
      <c r="F18" s="251"/>
      <c r="G18" s="251"/>
      <c r="H18" s="251"/>
      <c r="I18" s="251" t="s">
        <v>8</v>
      </c>
      <c r="J18" s="251"/>
      <c r="K18" s="251"/>
      <c r="L18" s="251"/>
      <c r="M18" s="251"/>
      <c r="N18" s="251"/>
      <c r="O18" s="251"/>
      <c r="P18" s="251"/>
      <c r="S18" s="225">
        <v>14</v>
      </c>
      <c r="T18" s="226">
        <f>IF('Day 2 Cards'!AT23&gt;'Day 2 Cards'!AY23,'Day 2 Cards'!AT23,'Day 2 Cards'!AY23)</f>
        <v>0</v>
      </c>
      <c r="U18" s="227"/>
      <c r="V18" s="226">
        <f>IF('Day 2 Cards'!BD23&gt;'Day 2 Cards'!BI23,'Day 2 Cards'!BD23,'Day 2 Cards'!BI23)</f>
        <v>0</v>
      </c>
      <c r="W18" s="227"/>
      <c r="X18" s="226">
        <f>IF('Day 2 Cards'!AT54&gt;'Day 2 Cards'!AY54,'Day 2 Cards'!AT54,'Day 2 Cards'!AY54)</f>
        <v>1</v>
      </c>
      <c r="Y18" s="227"/>
      <c r="Z18" s="226">
        <f>IF('Day 2 Cards'!BD54&gt;'Day 2 Cards'!BI54,'Day 2 Cards'!BD54,'Day 2 Cards'!BI54)</f>
        <v>1</v>
      </c>
      <c r="AA18" s="227"/>
      <c r="AB18" s="226">
        <f>IF('Day 2 Cards'!AT85&gt;'Day 2 Cards'!AY85,'Day 2 Cards'!AT85,'Day 2 Cards'!AY85)</f>
        <v>1</v>
      </c>
      <c r="AC18" s="227"/>
      <c r="AD18" s="226">
        <f>IF('Day 2 Cards'!BD85&gt;'Day 2 Cards'!BI85,'Day 2 Cards'!BD85,'Day 2 Cards'!BI85)</f>
        <v>2</v>
      </c>
      <c r="AE18" s="227"/>
    </row>
    <row r="19" spans="1:31" ht="21" customHeight="1" x14ac:dyDescent="0.35">
      <c r="A19" s="72" t="s">
        <v>8</v>
      </c>
      <c r="B19" s="73" t="s">
        <v>8</v>
      </c>
      <c r="C19" s="7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S19" s="228">
        <v>15</v>
      </c>
      <c r="T19" s="468">
        <f>IF('Day 2 Cards'!AT24&gt;'Day 2 Cards'!AY24,'Day 2 Cards'!AT24,'Day 2 Cards'!AY24)</f>
        <v>2</v>
      </c>
      <c r="U19" s="469"/>
      <c r="V19" s="468">
        <f>IF('Day 2 Cards'!BD24&gt;'Day 2 Cards'!BI24,'Day 2 Cards'!BD24,'Day 2 Cards'!BI24)</f>
        <v>1</v>
      </c>
      <c r="W19" s="469"/>
      <c r="X19" s="468">
        <f>IF('Day 2 Cards'!AT55&gt;'Day 2 Cards'!AY55,'Day 2 Cards'!AT55,'Day 2 Cards'!AY55)</f>
        <v>3</v>
      </c>
      <c r="Y19" s="469"/>
      <c r="Z19" s="468">
        <f>IF('Day 2 Cards'!BD55&gt;'Day 2 Cards'!BI55,'Day 2 Cards'!BD55,'Day 2 Cards'!BI55)</f>
        <v>2</v>
      </c>
      <c r="AA19" s="469"/>
      <c r="AB19" s="468">
        <f>IF('Day 2 Cards'!AT86&gt;'Day 2 Cards'!AY86,'Day 2 Cards'!AT86,'Day 2 Cards'!AY86)</f>
        <v>2</v>
      </c>
      <c r="AC19" s="469"/>
      <c r="AD19" s="468">
        <f>IF('Day 2 Cards'!BD86&gt;'Day 2 Cards'!BI86,'Day 2 Cards'!BD86,'Day 2 Cards'!BI86)</f>
        <v>2</v>
      </c>
      <c r="AE19" s="469"/>
    </row>
    <row r="20" spans="1:31" ht="21" customHeight="1" x14ac:dyDescent="0.35">
      <c r="A20" s="72" t="s">
        <v>8</v>
      </c>
      <c r="B20" s="73" t="s">
        <v>8</v>
      </c>
      <c r="C20" s="70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S20" s="225">
        <v>16</v>
      </c>
      <c r="T20" s="226">
        <f>IF('Day 2 Cards'!AT25&gt;'Day 2 Cards'!AY25,'Day 2 Cards'!AT25,'Day 2 Cards'!AY25)</f>
        <v>1</v>
      </c>
      <c r="U20" s="227"/>
      <c r="V20" s="226">
        <f>IF('Day 2 Cards'!BD25&gt;'Day 2 Cards'!BI25,'Day 2 Cards'!BD25,'Day 2 Cards'!BI25)</f>
        <v>0</v>
      </c>
      <c r="W20" s="227"/>
      <c r="X20" s="226">
        <f>IF('Day 2 Cards'!AT56&gt;'Day 2 Cards'!AY56,'Day 2 Cards'!AT56,'Day 2 Cards'!AY56)</f>
        <v>2</v>
      </c>
      <c r="Y20" s="227"/>
      <c r="Z20" s="226">
        <f>IF('Day 2 Cards'!BD56&gt;'Day 2 Cards'!BI56,'Day 2 Cards'!BD56,'Day 2 Cards'!BI56)</f>
        <v>3</v>
      </c>
      <c r="AA20" s="227"/>
      <c r="AB20" s="226">
        <f>IF('Day 2 Cards'!AT87&gt;'Day 2 Cards'!AY87,'Day 2 Cards'!AT87,'Day 2 Cards'!AY87)</f>
        <v>2</v>
      </c>
      <c r="AC20" s="227"/>
      <c r="AD20" s="226">
        <f>IF('Day 2 Cards'!BD87&gt;'Day 2 Cards'!BI87,'Day 2 Cards'!BD87,'Day 2 Cards'!BI87)</f>
        <v>2</v>
      </c>
      <c r="AE20" s="227"/>
    </row>
    <row r="21" spans="1:31" ht="21" customHeight="1" x14ac:dyDescent="0.35">
      <c r="A21" s="72" t="s">
        <v>8</v>
      </c>
      <c r="B21" s="73" t="s">
        <v>8</v>
      </c>
      <c r="C21" s="70"/>
      <c r="S21" s="228">
        <v>17</v>
      </c>
      <c r="T21" s="468">
        <f>IF('Day 2 Cards'!AT26&gt;'Day 2 Cards'!AY26,'Day 2 Cards'!AT26,'Day 2 Cards'!AY26)</f>
        <v>2</v>
      </c>
      <c r="U21" s="469"/>
      <c r="V21" s="468">
        <f>IF('Day 2 Cards'!BD26&gt;'Day 2 Cards'!BI26,'Day 2 Cards'!BD26,'Day 2 Cards'!BI26)</f>
        <v>1</v>
      </c>
      <c r="W21" s="469"/>
      <c r="X21" s="468">
        <f>IF('Day 2 Cards'!AT57&gt;'Day 2 Cards'!AY57,'Day 2 Cards'!AT57,'Day 2 Cards'!AY57)</f>
        <v>4</v>
      </c>
      <c r="Y21" s="469"/>
      <c r="Z21" s="468">
        <f>IF('Day 2 Cards'!BD57&gt;'Day 2 Cards'!BI57,'Day 2 Cards'!BD57,'Day 2 Cards'!BI57)</f>
        <v>1</v>
      </c>
      <c r="AA21" s="469"/>
      <c r="AB21" s="468">
        <f>IF('Day 2 Cards'!AT88&gt;'Day 2 Cards'!AY88,'Day 2 Cards'!AT88,'Day 2 Cards'!AY88)</f>
        <v>2</v>
      </c>
      <c r="AC21" s="469"/>
      <c r="AD21" s="468">
        <f>IF('Day 2 Cards'!BD88&gt;'Day 2 Cards'!BI88,'Day 2 Cards'!BD88,'Day 2 Cards'!BI88)</f>
        <v>3</v>
      </c>
      <c r="AE21" s="469"/>
    </row>
    <row r="22" spans="1:31" ht="21" customHeight="1" x14ac:dyDescent="0.35">
      <c r="A22" s="72" t="s">
        <v>8</v>
      </c>
      <c r="B22" s="73" t="s">
        <v>8</v>
      </c>
      <c r="C22" s="70"/>
      <c r="S22" s="225">
        <v>18</v>
      </c>
      <c r="T22" s="226">
        <f>IF('Day 2 Cards'!AT27&gt;'Day 2 Cards'!AY27,'Day 2 Cards'!AT27,'Day 2 Cards'!AY27)</f>
        <v>0</v>
      </c>
      <c r="U22" s="227"/>
      <c r="V22" s="226">
        <f>IF('Day 2 Cards'!BD27&gt;'Day 2 Cards'!BI27,'Day 2 Cards'!BD27,'Day 2 Cards'!BI27)</f>
        <v>1</v>
      </c>
      <c r="W22" s="227"/>
      <c r="X22" s="226">
        <f>IF('Day 2 Cards'!AT58&gt;'Day 2 Cards'!AY58,'Day 2 Cards'!AT58,'Day 2 Cards'!AY58)</f>
        <v>2</v>
      </c>
      <c r="Y22" s="227"/>
      <c r="Z22" s="226">
        <f>IF('Day 2 Cards'!BD58&gt;'Day 2 Cards'!BI58,'Day 2 Cards'!BD58,'Day 2 Cards'!BI58)</f>
        <v>2</v>
      </c>
      <c r="AA22" s="227"/>
      <c r="AB22" s="226">
        <f>IF('Day 2 Cards'!AT89&gt;'Day 2 Cards'!AY89,'Day 2 Cards'!AT89,'Day 2 Cards'!AY89)</f>
        <v>2</v>
      </c>
      <c r="AC22" s="227"/>
      <c r="AD22" s="226">
        <f>IF('Day 2 Cards'!BD89&gt;'Day 2 Cards'!BI89,'Day 2 Cards'!BD89,'Day 2 Cards'!BI89)</f>
        <v>3</v>
      </c>
      <c r="AE22" s="227"/>
    </row>
    <row r="23" spans="1:31" ht="21" customHeight="1" x14ac:dyDescent="0.35">
      <c r="A23" s="72" t="s">
        <v>8</v>
      </c>
      <c r="B23" s="73" t="s">
        <v>8</v>
      </c>
      <c r="S23" s="228" t="s">
        <v>2</v>
      </c>
      <c r="T23" s="229">
        <f>SUM(T14:T22)</f>
        <v>10</v>
      </c>
      <c r="U23" s="230"/>
      <c r="V23" s="229">
        <f>SUM(V14:V22)</f>
        <v>13</v>
      </c>
      <c r="W23" s="230"/>
      <c r="X23" s="229">
        <f>SUM(X14:X22)</f>
        <v>15</v>
      </c>
      <c r="Y23" s="230"/>
      <c r="Z23" s="229">
        <f>SUM(Z14:Z22)</f>
        <v>18</v>
      </c>
      <c r="AA23" s="230"/>
      <c r="AB23" s="229">
        <f>SUM(AB14:AB22)</f>
        <v>14</v>
      </c>
      <c r="AC23" s="230"/>
      <c r="AD23" s="229">
        <f>SUM(AD14:AD22)</f>
        <v>18</v>
      </c>
      <c r="AE23" s="230"/>
    </row>
    <row r="24" spans="1:31" ht="21" customHeight="1" x14ac:dyDescent="0.35">
      <c r="A24" s="72" t="s">
        <v>8</v>
      </c>
      <c r="B24" s="73" t="s">
        <v>8</v>
      </c>
      <c r="S24" s="225" t="s">
        <v>1</v>
      </c>
      <c r="T24" s="226">
        <f>T13</f>
        <v>19</v>
      </c>
      <c r="U24" s="227"/>
      <c r="V24" s="226">
        <f>V13</f>
        <v>13</v>
      </c>
      <c r="W24" s="227"/>
      <c r="X24" s="226">
        <f>X13</f>
        <v>17</v>
      </c>
      <c r="Y24" s="227"/>
      <c r="Z24" s="226">
        <f>Z13</f>
        <v>19</v>
      </c>
      <c r="AA24" s="227"/>
      <c r="AB24" s="226">
        <f>AB13</f>
        <v>14</v>
      </c>
      <c r="AC24" s="227"/>
      <c r="AD24" s="226">
        <f>AD13</f>
        <v>20</v>
      </c>
      <c r="AE24" s="227"/>
    </row>
    <row r="25" spans="1:31" ht="21" customHeight="1" x14ac:dyDescent="0.35">
      <c r="A25" s="72" t="s">
        <v>8</v>
      </c>
      <c r="B25" s="73" t="s">
        <v>8</v>
      </c>
      <c r="S25" s="228" t="s">
        <v>47</v>
      </c>
      <c r="T25" s="232">
        <f>SUM(T23,T24)</f>
        <v>29</v>
      </c>
      <c r="U25" s="233"/>
      <c r="V25" s="232">
        <f>SUM(V23,V24)</f>
        <v>26</v>
      </c>
      <c r="W25" s="233"/>
      <c r="X25" s="232">
        <f>SUM(X23,X24)</f>
        <v>32</v>
      </c>
      <c r="Y25" s="233"/>
      <c r="Z25" s="232">
        <f>SUM(Z23,Z24)</f>
        <v>37</v>
      </c>
      <c r="AA25" s="233"/>
      <c r="AB25" s="232">
        <f>SUM(AB23,AB24)</f>
        <v>28</v>
      </c>
      <c r="AC25" s="233"/>
      <c r="AD25" s="232">
        <f>SUM(AD23,AD24)</f>
        <v>38</v>
      </c>
      <c r="AE25" s="233"/>
    </row>
    <row r="26" spans="1:31" ht="21" customHeight="1" x14ac:dyDescent="0.35">
      <c r="A26" s="72" t="s">
        <v>8</v>
      </c>
      <c r="B26" s="73" t="s">
        <v>8</v>
      </c>
    </row>
    <row r="27" spans="1:31" ht="21" customHeight="1" x14ac:dyDescent="0.4">
      <c r="A27" s="72" t="s">
        <v>8</v>
      </c>
      <c r="B27" s="73" t="s">
        <v>8</v>
      </c>
      <c r="S27" s="24"/>
      <c r="T27" s="259">
        <f>RANK(T25,$T$25:$AD$25)</f>
        <v>4</v>
      </c>
      <c r="U27" s="259"/>
      <c r="V27" s="259">
        <f t="shared" ref="V27:AD27" si="2">RANK(V25,$T$25:$AD$25)</f>
        <v>6</v>
      </c>
      <c r="W27" s="259"/>
      <c r="X27" s="259">
        <f t="shared" si="2"/>
        <v>3</v>
      </c>
      <c r="Y27" s="259"/>
      <c r="Z27" s="259">
        <f t="shared" si="2"/>
        <v>2</v>
      </c>
      <c r="AA27" s="259"/>
      <c r="AB27" s="259">
        <f t="shared" si="2"/>
        <v>5</v>
      </c>
      <c r="AC27" s="259"/>
      <c r="AD27" s="259">
        <f t="shared" si="2"/>
        <v>1</v>
      </c>
      <c r="AE27" s="260"/>
    </row>
    <row r="28" spans="1:31" ht="21" customHeight="1" x14ac:dyDescent="0.35">
      <c r="A28" s="72" t="s">
        <v>8</v>
      </c>
      <c r="B28" s="73" t="s">
        <v>8</v>
      </c>
      <c r="C28" s="70"/>
    </row>
    <row r="29" spans="1:31" ht="21" customHeight="1" x14ac:dyDescent="0.25">
      <c r="A29" s="2"/>
      <c r="B29" s="2"/>
      <c r="C29" s="2"/>
    </row>
    <row r="35" spans="1:15" ht="21" customHeight="1" x14ac:dyDescent="0.3">
      <c r="A35" s="71" t="s">
        <v>8</v>
      </c>
      <c r="B35" s="69"/>
      <c r="C35" s="69"/>
    </row>
    <row r="36" spans="1:15" ht="21" customHeight="1" x14ac:dyDescent="0.3">
      <c r="B36" s="71"/>
      <c r="C36" s="69"/>
      <c r="D36" s="69"/>
      <c r="E36" s="69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Q19"/>
  <sheetViews>
    <sheetView zoomScale="78" zoomScaleNormal="78" workbookViewId="0">
      <selection activeCell="F5" sqref="F5"/>
    </sheetView>
  </sheetViews>
  <sheetFormatPr defaultRowHeight="15" x14ac:dyDescent="0.25"/>
  <cols>
    <col min="2" max="17" width="6.7109375" customWidth="1"/>
  </cols>
  <sheetData>
    <row r="1" spans="2:17" ht="18.75" x14ac:dyDescent="0.3">
      <c r="F1" s="312" t="s">
        <v>124</v>
      </c>
      <c r="L1" s="348" t="s">
        <v>154</v>
      </c>
    </row>
    <row r="3" spans="2:17" ht="15.75" x14ac:dyDescent="0.25">
      <c r="B3" s="118" t="s">
        <v>4</v>
      </c>
      <c r="C3" s="119" t="s">
        <v>7</v>
      </c>
      <c r="D3" s="120"/>
      <c r="G3" s="26"/>
      <c r="H3" s="26"/>
      <c r="I3" s="26"/>
      <c r="J3" s="26"/>
      <c r="K3" s="26"/>
      <c r="L3" s="26"/>
      <c r="M3" s="26"/>
    </row>
    <row r="4" spans="2:17" ht="15.75" x14ac:dyDescent="0.25">
      <c r="B4" s="310">
        <v>70</v>
      </c>
      <c r="C4" s="311">
        <v>66</v>
      </c>
      <c r="D4" s="123" t="s">
        <v>8</v>
      </c>
      <c r="F4" s="82" t="str">
        <f>'DAY 1 INPUT'!F4</f>
        <v>Steve</v>
      </c>
      <c r="G4" s="82" t="str">
        <f>'DAY 1 INPUT'!G4</f>
        <v>Jeff</v>
      </c>
      <c r="H4" s="81" t="str">
        <f>'DAY 1 INPUT'!H4</f>
        <v>Mike</v>
      </c>
      <c r="I4" s="81" t="str">
        <f>'DAY 1 INPUT'!I4</f>
        <v>Rich M</v>
      </c>
      <c r="J4" s="83" t="str">
        <f>'DAY 1 INPUT'!J4</f>
        <v>Derm</v>
      </c>
      <c r="K4" s="83" t="str">
        <f>'DAY 1 INPUT'!K4</f>
        <v>Tom</v>
      </c>
      <c r="L4" s="84" t="str">
        <f>'DAY 1 INPUT'!L4</f>
        <v>Neil</v>
      </c>
      <c r="M4" s="84" t="str">
        <f>'DAY 1 INPUT'!M4</f>
        <v>Stew</v>
      </c>
      <c r="N4" s="85" t="str">
        <f>'DAY 1 INPUT'!N4</f>
        <v>Derek</v>
      </c>
      <c r="O4" s="85" t="str">
        <f>'DAY 1 INPUT'!O4</f>
        <v>Paul</v>
      </c>
      <c r="P4" s="86" t="str">
        <f>'DAY 1 INPUT'!P4</f>
        <v>Brian</v>
      </c>
      <c r="Q4" s="86" t="str">
        <f>'DAY 1 INPUT'!Q4</f>
        <v>Robin</v>
      </c>
    </row>
    <row r="5" spans="2:17" ht="15.75" x14ac:dyDescent="0.25">
      <c r="B5" s="111" t="s">
        <v>0</v>
      </c>
      <c r="C5" s="111" t="s">
        <v>4</v>
      </c>
      <c r="D5" s="124" t="s">
        <v>28</v>
      </c>
      <c r="E5" t="s">
        <v>41</v>
      </c>
      <c r="F5" s="249">
        <f>'DAY 1 INPUT'!F5</f>
        <v>38</v>
      </c>
      <c r="G5" s="249">
        <f>'DAY 1 INPUT'!G5</f>
        <v>18</v>
      </c>
      <c r="H5" s="249">
        <f>'DAY 1 INPUT'!H5</f>
        <v>20</v>
      </c>
      <c r="I5" s="249">
        <f>'DAY 1 INPUT'!I5</f>
        <v>31</v>
      </c>
      <c r="J5" s="249">
        <f>'DAY 1 INPUT'!J5</f>
        <v>18</v>
      </c>
      <c r="K5" s="249">
        <f>'DAY 1 INPUT'!K5</f>
        <v>34</v>
      </c>
      <c r="L5" s="249">
        <f>'DAY 1 INPUT'!L5</f>
        <v>18</v>
      </c>
      <c r="M5" s="249">
        <f>'DAY 1 INPUT'!M5</f>
        <v>19</v>
      </c>
      <c r="N5" s="249">
        <f>'DAY 1 INPUT'!N5</f>
        <v>24</v>
      </c>
      <c r="O5" s="249">
        <f>'DAY 1 INPUT'!O5</f>
        <v>16</v>
      </c>
      <c r="P5" s="249">
        <f>'DAY 1 INPUT'!P5</f>
        <v>32</v>
      </c>
      <c r="Q5" s="249">
        <f>'DAY 1 INPUT'!Q5</f>
        <v>12</v>
      </c>
    </row>
    <row r="6" spans="2:17" ht="15.75" x14ac:dyDescent="0.25">
      <c r="B6" s="306">
        <v>1</v>
      </c>
      <c r="C6" s="306">
        <v>4</v>
      </c>
      <c r="D6" s="306">
        <v>13</v>
      </c>
      <c r="E6" s="7"/>
      <c r="F6" s="306">
        <v>0</v>
      </c>
      <c r="G6" s="306">
        <v>0</v>
      </c>
      <c r="H6" s="306">
        <v>0</v>
      </c>
      <c r="I6" s="306">
        <v>0</v>
      </c>
      <c r="J6" s="306">
        <v>0</v>
      </c>
      <c r="K6" s="306">
        <v>0</v>
      </c>
      <c r="L6" s="306">
        <v>0</v>
      </c>
      <c r="M6" s="306">
        <v>0</v>
      </c>
      <c r="N6" s="306">
        <v>0</v>
      </c>
      <c r="O6" s="306">
        <v>0</v>
      </c>
      <c r="P6" s="306">
        <v>0</v>
      </c>
      <c r="Q6" s="306">
        <v>0</v>
      </c>
    </row>
    <row r="7" spans="2:17" ht="15.75" x14ac:dyDescent="0.25">
      <c r="B7" s="307">
        <v>2</v>
      </c>
      <c r="C7" s="307">
        <v>4</v>
      </c>
      <c r="D7" s="307">
        <v>7</v>
      </c>
      <c r="E7" s="7"/>
      <c r="F7" s="307">
        <v>0</v>
      </c>
      <c r="G7" s="307">
        <v>0</v>
      </c>
      <c r="H7" s="307">
        <v>0</v>
      </c>
      <c r="I7" s="307">
        <v>0</v>
      </c>
      <c r="J7" s="307">
        <v>0</v>
      </c>
      <c r="K7" s="307">
        <v>0</v>
      </c>
      <c r="L7" s="307">
        <v>0</v>
      </c>
      <c r="M7" s="307">
        <v>0</v>
      </c>
      <c r="N7" s="307">
        <v>0</v>
      </c>
      <c r="O7" s="307">
        <v>0</v>
      </c>
      <c r="P7" s="307">
        <v>0</v>
      </c>
      <c r="Q7" s="307">
        <v>0</v>
      </c>
    </row>
    <row r="8" spans="2:17" ht="15.75" x14ac:dyDescent="0.25">
      <c r="B8" s="306">
        <v>3</v>
      </c>
      <c r="C8" s="306">
        <v>3</v>
      </c>
      <c r="D8" s="306">
        <v>15</v>
      </c>
      <c r="E8" s="7"/>
      <c r="F8" s="306">
        <v>0</v>
      </c>
      <c r="G8" s="306">
        <v>0</v>
      </c>
      <c r="H8" s="306">
        <v>0</v>
      </c>
      <c r="I8" s="306">
        <v>0</v>
      </c>
      <c r="J8" s="306">
        <v>0</v>
      </c>
      <c r="K8" s="306">
        <v>0</v>
      </c>
      <c r="L8" s="306">
        <v>0</v>
      </c>
      <c r="M8" s="306">
        <v>0</v>
      </c>
      <c r="N8" s="306">
        <v>0</v>
      </c>
      <c r="O8" s="306">
        <v>0</v>
      </c>
      <c r="P8" s="306">
        <v>0</v>
      </c>
      <c r="Q8" s="306">
        <v>0</v>
      </c>
    </row>
    <row r="9" spans="2:17" ht="15.75" x14ac:dyDescent="0.25">
      <c r="B9" s="307">
        <v>4</v>
      </c>
      <c r="C9" s="307">
        <v>4</v>
      </c>
      <c r="D9" s="307">
        <v>5</v>
      </c>
      <c r="E9" s="7"/>
      <c r="F9" s="307">
        <v>0</v>
      </c>
      <c r="G9" s="307">
        <v>0</v>
      </c>
      <c r="H9" s="307">
        <v>0</v>
      </c>
      <c r="I9" s="307">
        <v>0</v>
      </c>
      <c r="J9" s="307">
        <v>0</v>
      </c>
      <c r="K9" s="307">
        <v>0</v>
      </c>
      <c r="L9" s="307">
        <v>0</v>
      </c>
      <c r="M9" s="307">
        <v>0</v>
      </c>
      <c r="N9" s="307">
        <v>0</v>
      </c>
      <c r="O9" s="307">
        <v>0</v>
      </c>
      <c r="P9" s="307">
        <v>0</v>
      </c>
      <c r="Q9" s="307">
        <v>0</v>
      </c>
    </row>
    <row r="10" spans="2:17" ht="15.75" x14ac:dyDescent="0.25">
      <c r="B10" s="306">
        <v>5</v>
      </c>
      <c r="C10" s="306">
        <v>3</v>
      </c>
      <c r="D10" s="306">
        <v>1</v>
      </c>
      <c r="E10" s="7"/>
      <c r="F10" s="306">
        <v>0</v>
      </c>
      <c r="G10" s="306">
        <v>0</v>
      </c>
      <c r="H10" s="306">
        <v>0</v>
      </c>
      <c r="I10" s="306">
        <v>0</v>
      </c>
      <c r="J10" s="306">
        <v>0</v>
      </c>
      <c r="K10" s="306">
        <v>0</v>
      </c>
      <c r="L10" s="306">
        <v>0</v>
      </c>
      <c r="M10" s="306">
        <v>0</v>
      </c>
      <c r="N10" s="306">
        <v>0</v>
      </c>
      <c r="O10" s="306">
        <v>0</v>
      </c>
      <c r="P10" s="306">
        <v>0</v>
      </c>
      <c r="Q10" s="306">
        <v>0</v>
      </c>
    </row>
    <row r="11" spans="2:17" ht="15.75" x14ac:dyDescent="0.25">
      <c r="B11" s="307">
        <v>6</v>
      </c>
      <c r="C11" s="307">
        <v>4</v>
      </c>
      <c r="D11" s="307">
        <v>9</v>
      </c>
      <c r="E11" s="7"/>
      <c r="F11" s="307">
        <v>0</v>
      </c>
      <c r="G11" s="307">
        <v>0</v>
      </c>
      <c r="H11" s="307">
        <v>0</v>
      </c>
      <c r="I11" s="307">
        <v>0</v>
      </c>
      <c r="J11" s="307">
        <v>0</v>
      </c>
      <c r="K11" s="307">
        <v>0</v>
      </c>
      <c r="L11" s="307">
        <v>0</v>
      </c>
      <c r="M11" s="307">
        <v>0</v>
      </c>
      <c r="N11" s="307">
        <v>0</v>
      </c>
      <c r="O11" s="307">
        <v>0</v>
      </c>
      <c r="P11" s="307">
        <v>0</v>
      </c>
      <c r="Q11" s="307">
        <v>0</v>
      </c>
    </row>
    <row r="12" spans="2:17" ht="15.75" x14ac:dyDescent="0.25">
      <c r="B12" s="306">
        <v>7</v>
      </c>
      <c r="C12" s="306">
        <v>5</v>
      </c>
      <c r="D12" s="306">
        <v>3</v>
      </c>
      <c r="E12" s="7"/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6">
        <v>0</v>
      </c>
      <c r="M12" s="306">
        <v>0</v>
      </c>
      <c r="N12" s="306">
        <v>0</v>
      </c>
      <c r="O12" s="306">
        <v>0</v>
      </c>
      <c r="P12" s="306">
        <v>0</v>
      </c>
      <c r="Q12" s="306">
        <v>0</v>
      </c>
    </row>
    <row r="13" spans="2:17" ht="15.75" x14ac:dyDescent="0.25">
      <c r="B13" s="307">
        <v>8</v>
      </c>
      <c r="C13" s="307">
        <v>3</v>
      </c>
      <c r="D13" s="307">
        <v>17</v>
      </c>
      <c r="E13" s="7"/>
      <c r="F13" s="307">
        <v>0</v>
      </c>
      <c r="G13" s="307">
        <v>0</v>
      </c>
      <c r="H13" s="307">
        <v>0</v>
      </c>
      <c r="I13" s="307">
        <v>0</v>
      </c>
      <c r="J13" s="307">
        <v>0</v>
      </c>
      <c r="K13" s="307">
        <v>0</v>
      </c>
      <c r="L13" s="307">
        <v>0</v>
      </c>
      <c r="M13" s="307">
        <v>0</v>
      </c>
      <c r="N13" s="307">
        <v>0</v>
      </c>
      <c r="O13" s="307">
        <v>0</v>
      </c>
      <c r="P13" s="307">
        <v>0</v>
      </c>
      <c r="Q13" s="307">
        <v>0</v>
      </c>
    </row>
    <row r="14" spans="2:17" ht="15.75" x14ac:dyDescent="0.25">
      <c r="B14" s="306">
        <v>9</v>
      </c>
      <c r="C14" s="306">
        <v>5</v>
      </c>
      <c r="D14" s="306">
        <v>11</v>
      </c>
      <c r="E14" s="7"/>
      <c r="F14" s="306">
        <v>0</v>
      </c>
      <c r="G14" s="306">
        <v>0</v>
      </c>
      <c r="H14" s="306">
        <v>0</v>
      </c>
      <c r="I14" s="306">
        <v>0</v>
      </c>
      <c r="J14" s="306">
        <v>0</v>
      </c>
      <c r="K14" s="306">
        <v>0</v>
      </c>
      <c r="L14" s="306">
        <v>0</v>
      </c>
      <c r="M14" s="306">
        <v>0</v>
      </c>
      <c r="N14" s="306">
        <v>0</v>
      </c>
      <c r="O14" s="306">
        <v>0</v>
      </c>
      <c r="P14" s="306">
        <v>0</v>
      </c>
      <c r="Q14" s="306">
        <v>0</v>
      </c>
    </row>
    <row r="15" spans="2:17" ht="15.75" x14ac:dyDescent="0.25">
      <c r="B15" s="307" t="s">
        <v>1</v>
      </c>
      <c r="C15" s="307">
        <f>SUM(C6:C14)</f>
        <v>35</v>
      </c>
      <c r="D15" s="307"/>
      <c r="F15" s="127">
        <f t="shared" ref="F15:Q15" si="0">SUM(F6:F14)</f>
        <v>0</v>
      </c>
      <c r="G15" s="127">
        <f t="shared" si="0"/>
        <v>0</v>
      </c>
      <c r="H15" s="127">
        <f t="shared" si="0"/>
        <v>0</v>
      </c>
      <c r="I15" s="127">
        <f t="shared" si="0"/>
        <v>0</v>
      </c>
      <c r="J15" s="127">
        <f t="shared" si="0"/>
        <v>0</v>
      </c>
      <c r="K15" s="127">
        <f t="shared" si="0"/>
        <v>0</v>
      </c>
      <c r="L15" s="127">
        <f t="shared" si="0"/>
        <v>0</v>
      </c>
      <c r="M15" s="127">
        <f t="shared" si="0"/>
        <v>0</v>
      </c>
      <c r="N15" s="127">
        <f t="shared" si="0"/>
        <v>0</v>
      </c>
      <c r="O15" s="127">
        <f t="shared" si="0"/>
        <v>0</v>
      </c>
      <c r="P15" s="127">
        <f t="shared" si="0"/>
        <v>0</v>
      </c>
      <c r="Q15" s="127">
        <f t="shared" si="0"/>
        <v>0</v>
      </c>
    </row>
    <row r="19" spans="2:2" x14ac:dyDescent="0.25">
      <c r="B19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15"/>
  <sheetViews>
    <sheetView zoomScale="82" zoomScaleNormal="82" workbookViewId="0">
      <selection activeCell="D1" sqref="D1"/>
    </sheetView>
  </sheetViews>
  <sheetFormatPr defaultRowHeight="15" x14ac:dyDescent="0.25"/>
  <cols>
    <col min="1" max="1" width="8.28515625" customWidth="1"/>
    <col min="2" max="2" width="6.5703125" style="305" customWidth="1"/>
    <col min="3" max="4" width="4.7109375" style="305" customWidth="1"/>
    <col min="6" max="6" width="9.140625" customWidth="1"/>
  </cols>
  <sheetData>
    <row r="1" spans="2:16" x14ac:dyDescent="0.25">
      <c r="E1" t="s">
        <v>144</v>
      </c>
      <c r="I1" t="s">
        <v>143</v>
      </c>
    </row>
    <row r="2" spans="2:16" x14ac:dyDescent="0.25">
      <c r="E2" t="s">
        <v>145</v>
      </c>
    </row>
    <row r="3" spans="2:16" x14ac:dyDescent="0.25">
      <c r="B3" s="8" t="str">
        <f>'Day 3 INPUT'!B3</f>
        <v>Par</v>
      </c>
      <c r="C3" s="8" t="str">
        <f>'Day 3 INPUT'!C3</f>
        <v>SSS</v>
      </c>
      <c r="D3" s="8" t="s">
        <v>8</v>
      </c>
      <c r="E3" s="414">
        <f>INFO!E4</f>
        <v>12.75</v>
      </c>
      <c r="F3" s="305"/>
      <c r="G3" s="414">
        <f>INFO!M4</f>
        <v>11</v>
      </c>
      <c r="H3" s="305"/>
      <c r="I3" s="414">
        <f>INFO!K4</f>
        <v>10</v>
      </c>
      <c r="J3" s="305"/>
      <c r="K3" s="414">
        <f>INFO!I4</f>
        <v>9.25</v>
      </c>
      <c r="L3" s="305"/>
      <c r="M3" s="414">
        <f>INFO!C4</f>
        <v>14</v>
      </c>
      <c r="N3" s="305"/>
      <c r="O3" s="414">
        <f>INFO!G4</f>
        <v>13</v>
      </c>
      <c r="P3" s="305"/>
    </row>
    <row r="4" spans="2:16" x14ac:dyDescent="0.25">
      <c r="B4" s="8">
        <f>'Day 3 INPUT'!B4</f>
        <v>70</v>
      </c>
      <c r="C4" s="8">
        <f>'Day 3 INPUT'!C4</f>
        <v>66</v>
      </c>
      <c r="D4" s="8" t="str">
        <f>'Day 3 INPUT'!D4</f>
        <v xml:space="preserve"> </v>
      </c>
    </row>
    <row r="5" spans="2:16" x14ac:dyDescent="0.25">
      <c r="B5" s="8" t="str">
        <f>'Day 3 INPUT'!B5</f>
        <v>Hole</v>
      </c>
      <c r="C5" s="8" t="str">
        <f>'Day 3 INPUT'!C5</f>
        <v>Par</v>
      </c>
      <c r="D5" s="8" t="str">
        <f>'Day 3 INPUT'!D5</f>
        <v>SI</v>
      </c>
      <c r="E5" s="349" t="str">
        <f>'DAY 1 INPUT'!H4</f>
        <v>Mike</v>
      </c>
      <c r="F5" s="350" t="str">
        <f>'DAY 1 INPUT'!I4</f>
        <v>Rich M</v>
      </c>
      <c r="G5" s="352" t="str">
        <f>'DAY 1 INPUT'!P4</f>
        <v>Brian</v>
      </c>
      <c r="H5" s="353" t="str">
        <f>'DAY 1 INPUT'!Q4</f>
        <v>Robin</v>
      </c>
      <c r="I5" s="354" t="str">
        <f>'DAY 1 INPUT'!O4</f>
        <v>Paul</v>
      </c>
      <c r="J5" s="355" t="str">
        <f>'DAY 1 INPUT'!N4</f>
        <v>Derek</v>
      </c>
      <c r="K5" s="356" t="str">
        <f>'DAY 1 INPUT'!L4</f>
        <v>Neil</v>
      </c>
      <c r="L5" s="357" t="str">
        <f>'DAY 1 INPUT'!M4</f>
        <v>Stew</v>
      </c>
      <c r="M5" s="358" t="str">
        <f>'DAY 1 INPUT'!G4</f>
        <v>Jeff</v>
      </c>
      <c r="N5" s="359" t="str">
        <f>'DAY 1 INPUT'!F4</f>
        <v>Steve</v>
      </c>
      <c r="O5" s="360" t="str">
        <f>'DAY 1 INPUT'!J4</f>
        <v>Derm</v>
      </c>
      <c r="P5" s="361" t="str">
        <f>'DAY 1 INPUT'!K4</f>
        <v>Tom</v>
      </c>
    </row>
    <row r="6" spans="2:16" x14ac:dyDescent="0.25">
      <c r="B6" s="8">
        <f>'Day 3 INPUT'!B6</f>
        <v>1</v>
      </c>
      <c r="C6" s="8">
        <f>'Day 3 INPUT'!C6</f>
        <v>4</v>
      </c>
      <c r="D6" s="8">
        <f>'Day 3 INPUT'!D6</f>
        <v>13</v>
      </c>
      <c r="E6" s="245">
        <f>MIN('Day 3 cards TS'!AE8,'Day 3 cards TS'!AK8)</f>
        <v>0</v>
      </c>
      <c r="F6" s="351"/>
      <c r="G6" s="245">
        <f>MIN('Day 3 cards TS'!AE42,'Day 3 cards TS'!AK42)</f>
        <v>0</v>
      </c>
      <c r="H6" s="351"/>
      <c r="I6" s="245">
        <f>MIN('Day 3 cards TS'!U42,'Day 3 cards TS'!Z42)</f>
        <v>0</v>
      </c>
      <c r="J6" s="351"/>
      <c r="K6" s="245">
        <f>MIN('Day 3 cards TS'!AE25,'Day 3 cards TS'!AK25)</f>
        <v>0</v>
      </c>
      <c r="L6" s="351"/>
      <c r="M6" s="245">
        <f>MIN('Day 3 cards TS'!U8,'Day 3 cards TS'!Z8)</f>
        <v>-1</v>
      </c>
      <c r="N6" s="351"/>
      <c r="O6" s="245">
        <f>MIN('Day 3 cards TS'!U25,'Day 3 cards TS'!Z25)</f>
        <v>-1</v>
      </c>
      <c r="P6" s="351"/>
    </row>
    <row r="7" spans="2:16" x14ac:dyDescent="0.25">
      <c r="B7" s="8">
        <f>'Day 3 INPUT'!B7</f>
        <v>2</v>
      </c>
      <c r="C7" s="8">
        <f>'Day 3 INPUT'!C7</f>
        <v>4</v>
      </c>
      <c r="D7" s="8">
        <f>'Day 3 INPUT'!D7</f>
        <v>7</v>
      </c>
      <c r="E7" s="245">
        <f>MIN('Day 3 cards TS'!AE9,'Day 3 cards TS'!AK9)</f>
        <v>-1</v>
      </c>
      <c r="F7" s="351"/>
      <c r="G7" s="245">
        <f>MIN('Day 3 cards TS'!AE43,'Day 3 cards TS'!AK43)</f>
        <v>-1</v>
      </c>
      <c r="H7" s="351"/>
      <c r="I7" s="245">
        <f>MIN('Day 3 cards TS'!U43,'Day 3 cards TS'!Z43)</f>
        <v>-1</v>
      </c>
      <c r="J7" s="351"/>
      <c r="K7" s="245">
        <f>MIN('Day 3 cards TS'!AE26,'Day 3 cards TS'!AK26)</f>
        <v>-1</v>
      </c>
      <c r="L7" s="351"/>
      <c r="M7" s="245">
        <f>MIN('Day 3 cards TS'!U9,'Day 3 cards TS'!Z9)</f>
        <v>-1</v>
      </c>
      <c r="N7" s="351"/>
      <c r="O7" s="245">
        <f>MIN('Day 3 cards TS'!U26,'Day 3 cards TS'!Z26)</f>
        <v>-1</v>
      </c>
      <c r="P7" s="351"/>
    </row>
    <row r="8" spans="2:16" x14ac:dyDescent="0.25">
      <c r="B8" s="8">
        <f>'Day 3 INPUT'!B8</f>
        <v>3</v>
      </c>
      <c r="C8" s="8">
        <f>'Day 3 INPUT'!C8</f>
        <v>3</v>
      </c>
      <c r="D8" s="8">
        <f>'Day 3 INPUT'!D8</f>
        <v>15</v>
      </c>
      <c r="E8" s="245">
        <f>MIN('Day 3 cards TS'!AE10,'Day 3 cards TS'!AK10)</f>
        <v>0</v>
      </c>
      <c r="F8" s="351"/>
      <c r="G8" s="245">
        <f>MIN('Day 3 cards TS'!AE44,'Day 3 cards TS'!AK44)</f>
        <v>0</v>
      </c>
      <c r="H8" s="351"/>
      <c r="I8" s="245">
        <f>MIN('Day 3 cards TS'!U44,'Day 3 cards TS'!Z44)</f>
        <v>0</v>
      </c>
      <c r="J8" s="351"/>
      <c r="K8" s="245">
        <f>MIN('Day 3 cards TS'!AE27,'Day 3 cards TS'!AK27)</f>
        <v>0</v>
      </c>
      <c r="L8" s="351"/>
      <c r="M8" s="245">
        <f>MIN('Day 3 cards TS'!U10,'Day 3 cards TS'!Z10)</f>
        <v>0</v>
      </c>
      <c r="N8" s="351"/>
      <c r="O8" s="245">
        <f>MIN('Day 3 cards TS'!U27,'Day 3 cards TS'!Z27)</f>
        <v>0</v>
      </c>
      <c r="P8" s="351"/>
    </row>
    <row r="9" spans="2:16" x14ac:dyDescent="0.25">
      <c r="B9" s="8">
        <f>'Day 3 INPUT'!B9</f>
        <v>4</v>
      </c>
      <c r="C9" s="8">
        <f>'Day 3 INPUT'!C9</f>
        <v>4</v>
      </c>
      <c r="D9" s="8">
        <f>'Day 3 INPUT'!D9</f>
        <v>5</v>
      </c>
      <c r="E9" s="245">
        <f>MIN('Day 3 cards TS'!AE11,'Day 3 cards TS'!AK11)</f>
        <v>-1</v>
      </c>
      <c r="F9" s="351"/>
      <c r="G9" s="245">
        <f>MIN('Day 3 cards TS'!AE45,'Day 3 cards TS'!AK45)</f>
        <v>-1</v>
      </c>
      <c r="H9" s="351"/>
      <c r="I9" s="245">
        <f>MIN('Day 3 cards TS'!U45,'Day 3 cards TS'!Z45)</f>
        <v>-1</v>
      </c>
      <c r="J9" s="351"/>
      <c r="K9" s="245">
        <f>MIN('Day 3 cards TS'!AE28,'Day 3 cards TS'!AK28)</f>
        <v>-1</v>
      </c>
      <c r="L9" s="351"/>
      <c r="M9" s="245">
        <f>MIN('Day 3 cards TS'!U11,'Day 3 cards TS'!Z11)</f>
        <v>-1</v>
      </c>
      <c r="N9" s="351"/>
      <c r="O9" s="245">
        <f>MIN('Day 3 cards TS'!U28,'Day 3 cards TS'!Z28)</f>
        <v>-1</v>
      </c>
      <c r="P9" s="351"/>
    </row>
    <row r="10" spans="2:16" x14ac:dyDescent="0.25">
      <c r="B10" s="8">
        <f>'Day 3 INPUT'!B10</f>
        <v>5</v>
      </c>
      <c r="C10" s="8">
        <f>'Day 3 INPUT'!C10</f>
        <v>3</v>
      </c>
      <c r="D10" s="8">
        <f>'Day 3 INPUT'!D10</f>
        <v>1</v>
      </c>
      <c r="E10" s="245">
        <f>MIN('Day 3 cards TS'!AE12,'Day 3 cards TS'!AK12)</f>
        <v>-1</v>
      </c>
      <c r="F10" s="351"/>
      <c r="G10" s="245">
        <f>MIN('Day 3 cards TS'!AE46,'Day 3 cards TS'!AK46)</f>
        <v>-1</v>
      </c>
      <c r="H10" s="351"/>
      <c r="I10" s="245">
        <f>MIN('Day 3 cards TS'!U46,'Day 3 cards TS'!Z46)</f>
        <v>-1</v>
      </c>
      <c r="J10" s="351"/>
      <c r="K10" s="245">
        <f>MIN('Day 3 cards TS'!AE29,'Day 3 cards TS'!AK29)</f>
        <v>-1</v>
      </c>
      <c r="L10" s="351"/>
      <c r="M10" s="245">
        <f>MIN('Day 3 cards TS'!U12,'Day 3 cards TS'!Z12)</f>
        <v>-1</v>
      </c>
      <c r="N10" s="351"/>
      <c r="O10" s="245">
        <f>MIN('Day 3 cards TS'!U29,'Day 3 cards TS'!Z29)</f>
        <v>-1</v>
      </c>
      <c r="P10" s="351"/>
    </row>
    <row r="11" spans="2:16" x14ac:dyDescent="0.25">
      <c r="B11" s="8">
        <f>'Day 3 INPUT'!B11</f>
        <v>6</v>
      </c>
      <c r="C11" s="8">
        <f>'Day 3 INPUT'!C11</f>
        <v>4</v>
      </c>
      <c r="D11" s="8">
        <f>'Day 3 INPUT'!D11</f>
        <v>9</v>
      </c>
      <c r="E11" s="245">
        <f>MIN('Day 3 cards TS'!AE13,'Day 3 cards TS'!AK13)</f>
        <v>-1</v>
      </c>
      <c r="F11" s="351"/>
      <c r="G11" s="245">
        <f>MIN('Day 3 cards TS'!AE47,'Day 3 cards TS'!AK47)</f>
        <v>-1</v>
      </c>
      <c r="H11" s="351"/>
      <c r="I11" s="245">
        <f>MIN('Day 3 cards TS'!U47,'Day 3 cards TS'!Z47)</f>
        <v>-1</v>
      </c>
      <c r="J11" s="351"/>
      <c r="K11" s="245">
        <f>MIN('Day 3 cards TS'!AE30,'Day 3 cards TS'!AK30)</f>
        <v>-1</v>
      </c>
      <c r="L11" s="351"/>
      <c r="M11" s="245">
        <f>MIN('Day 3 cards TS'!U13,'Day 3 cards TS'!Z13)</f>
        <v>-1</v>
      </c>
      <c r="N11" s="351"/>
      <c r="O11" s="245">
        <f>MIN('Day 3 cards TS'!U30,'Day 3 cards TS'!Z30)</f>
        <v>-1</v>
      </c>
      <c r="P11" s="351"/>
    </row>
    <row r="12" spans="2:16" x14ac:dyDescent="0.25">
      <c r="B12" s="8">
        <f>'Day 3 INPUT'!B12</f>
        <v>7</v>
      </c>
      <c r="C12" s="8">
        <f>'Day 3 INPUT'!C12</f>
        <v>5</v>
      </c>
      <c r="D12" s="8">
        <f>'Day 3 INPUT'!D12</f>
        <v>3</v>
      </c>
      <c r="E12" s="245">
        <f>MIN('Day 3 cards TS'!AE14,'Day 3 cards TS'!AK14)</f>
        <v>-1</v>
      </c>
      <c r="F12" s="351"/>
      <c r="G12" s="245">
        <f>MIN('Day 3 cards TS'!AE48,'Day 3 cards TS'!AK48)</f>
        <v>-1</v>
      </c>
      <c r="H12" s="351"/>
      <c r="I12" s="245">
        <f>MIN('Day 3 cards TS'!U48,'Day 3 cards TS'!Z48)</f>
        <v>-1</v>
      </c>
      <c r="J12" s="351"/>
      <c r="K12" s="245">
        <f>MIN('Day 3 cards TS'!AE31,'Day 3 cards TS'!AK31)</f>
        <v>-1</v>
      </c>
      <c r="L12" s="351"/>
      <c r="M12" s="245">
        <f>MIN('Day 3 cards TS'!U14,'Day 3 cards TS'!Z14)</f>
        <v>-1</v>
      </c>
      <c r="N12" s="351"/>
      <c r="O12" s="245">
        <f>MIN('Day 3 cards TS'!U31,'Day 3 cards TS'!Z31)</f>
        <v>-1</v>
      </c>
      <c r="P12" s="351"/>
    </row>
    <row r="13" spans="2:16" x14ac:dyDescent="0.25">
      <c r="B13" s="8">
        <f>'Day 3 INPUT'!B13</f>
        <v>8</v>
      </c>
      <c r="C13" s="8">
        <f>'Day 3 INPUT'!C13</f>
        <v>3</v>
      </c>
      <c r="D13" s="8">
        <f>'Day 3 INPUT'!D13</f>
        <v>17</v>
      </c>
      <c r="E13" s="245">
        <f>MIN('Day 3 cards TS'!AE15,'Day 3 cards TS'!AK15)</f>
        <v>0</v>
      </c>
      <c r="F13" s="351"/>
      <c r="G13" s="245">
        <f>MIN('Day 3 cards TS'!AE49,'Day 3 cards TS'!AK49)</f>
        <v>0</v>
      </c>
      <c r="H13" s="351"/>
      <c r="I13" s="245">
        <f>MIN('Day 3 cards TS'!U49,'Day 3 cards TS'!Z49)</f>
        <v>0</v>
      </c>
      <c r="J13" s="351"/>
      <c r="K13" s="245">
        <f>MIN('Day 3 cards TS'!AE32,'Day 3 cards TS'!AK32)</f>
        <v>0</v>
      </c>
      <c r="L13" s="351"/>
      <c r="M13" s="245">
        <f>MIN('Day 3 cards TS'!U15,'Day 3 cards TS'!Z15)</f>
        <v>0</v>
      </c>
      <c r="N13" s="351"/>
      <c r="O13" s="245">
        <f>MIN('Day 3 cards TS'!U32,'Day 3 cards TS'!Z32)</f>
        <v>0</v>
      </c>
      <c r="P13" s="351"/>
    </row>
    <row r="14" spans="2:16" x14ac:dyDescent="0.25">
      <c r="B14" s="8">
        <f>'Day 3 INPUT'!B14</f>
        <v>9</v>
      </c>
      <c r="C14" s="8">
        <f>'Day 3 INPUT'!C14</f>
        <v>5</v>
      </c>
      <c r="D14" s="8">
        <f>'Day 3 INPUT'!D14</f>
        <v>11</v>
      </c>
      <c r="E14" s="245">
        <f>MIN('Day 3 cards TS'!AE16,'Day 3 cards TS'!AK16)</f>
        <v>-1</v>
      </c>
      <c r="F14" s="351"/>
      <c r="G14" s="245">
        <f>MIN('Day 3 cards TS'!AE50,'Day 3 cards TS'!AK50)</f>
        <v>-1</v>
      </c>
      <c r="H14" s="351"/>
      <c r="I14" s="245">
        <f>MIN('Day 3 cards TS'!U50,'Day 3 cards TS'!Z50)</f>
        <v>0</v>
      </c>
      <c r="J14" s="351"/>
      <c r="K14" s="245">
        <f>MIN('Day 3 cards TS'!AE33,'Day 3 cards TS'!AK33)</f>
        <v>0</v>
      </c>
      <c r="L14" s="351"/>
      <c r="M14" s="245">
        <f>MIN('Day 3 cards TS'!U16,'Day 3 cards TS'!Z16)</f>
        <v>-1</v>
      </c>
      <c r="N14" s="351"/>
      <c r="O14" s="245">
        <f>MIN('Day 3 cards TS'!U33,'Day 3 cards TS'!Z33)</f>
        <v>-1</v>
      </c>
      <c r="P14" s="351"/>
    </row>
    <row r="15" spans="2:16" x14ac:dyDescent="0.25">
      <c r="B15" s="8" t="str">
        <f>'Day 3 INPUT'!B15</f>
        <v>OUT</v>
      </c>
      <c r="C15" s="8">
        <f>'Day 3 INPUT'!C15</f>
        <v>35</v>
      </c>
      <c r="D15" s="8" t="s">
        <v>8</v>
      </c>
      <c r="E15" s="444">
        <f>SUM(E5:E14)</f>
        <v>-6</v>
      </c>
      <c r="F15" s="439"/>
      <c r="G15" s="444">
        <f>SUM(G5:G14)</f>
        <v>-6</v>
      </c>
      <c r="H15" s="439"/>
      <c r="I15" s="444">
        <f>SUM(I5:I14)</f>
        <v>-5</v>
      </c>
      <c r="J15" s="439"/>
      <c r="K15" s="444">
        <f>SUM(K5:K14)</f>
        <v>-5</v>
      </c>
      <c r="L15" s="439"/>
      <c r="M15" s="444">
        <f>SUM(M5:M14)</f>
        <v>-7</v>
      </c>
      <c r="N15" s="439"/>
      <c r="O15" s="444">
        <f>SUM(O5:O14)</f>
        <v>-7</v>
      </c>
      <c r="P15" s="43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P61"/>
  <sheetViews>
    <sheetView zoomScale="68" zoomScaleNormal="68" workbookViewId="0">
      <selection activeCell="F15" sqref="F15"/>
    </sheetView>
  </sheetViews>
  <sheetFormatPr defaultRowHeight="24" customHeight="1" x14ac:dyDescent="0.25"/>
  <cols>
    <col min="1" max="42" width="6.7109375" customWidth="1"/>
  </cols>
  <sheetData>
    <row r="1" spans="2:42" s="42" customFormat="1" ht="24" customHeight="1" thickBot="1" x14ac:dyDescent="0.45"/>
    <row r="2" spans="2:42" s="42" customFormat="1" ht="24" customHeight="1" thickTop="1" x14ac:dyDescent="0.4">
      <c r="B2" s="296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300"/>
    </row>
    <row r="3" spans="2:42" s="42" customFormat="1" ht="24" customHeight="1" x14ac:dyDescent="0.4">
      <c r="B3" s="297"/>
      <c r="D3" s="42" t="s">
        <v>23</v>
      </c>
      <c r="P3" s="301"/>
      <c r="S3" s="377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9"/>
    </row>
    <row r="4" spans="2:42" s="42" customFormat="1" ht="24" customHeight="1" x14ac:dyDescent="0.4">
      <c r="B4" s="297"/>
      <c r="D4" s="82" t="str">
        <f>'DAY 1 INPUT'!F4</f>
        <v>Steve</v>
      </c>
      <c r="E4" s="82" t="str">
        <f>'DAY 1 INPUT'!G4</f>
        <v>Jeff</v>
      </c>
      <c r="F4" s="81" t="str">
        <f>'DAY 1 INPUT'!H4</f>
        <v>Mike</v>
      </c>
      <c r="G4" s="81" t="str">
        <f>'DAY 1 INPUT'!I4</f>
        <v>Rich M</v>
      </c>
      <c r="H4" s="83" t="str">
        <f>'DAY 1 INPUT'!J4</f>
        <v>Derm</v>
      </c>
      <c r="I4" s="83" t="str">
        <f>'DAY 1 INPUT'!K4</f>
        <v>Tom</v>
      </c>
      <c r="J4" s="84" t="str">
        <f>'DAY 1 INPUT'!L4</f>
        <v>Neil</v>
      </c>
      <c r="K4" s="84" t="str">
        <f>'DAY 1 INPUT'!M4</f>
        <v>Stew</v>
      </c>
      <c r="L4" s="85" t="str">
        <f>'DAY 1 INPUT'!N4</f>
        <v>Derek</v>
      </c>
      <c r="M4" s="85" t="str">
        <f>'DAY 1 INPUT'!O4</f>
        <v>Paul</v>
      </c>
      <c r="N4" s="86" t="str">
        <f>'DAY 1 INPUT'!P4</f>
        <v>Brian</v>
      </c>
      <c r="O4" s="86" t="str">
        <f>'DAY 1 INPUT'!Q4</f>
        <v>Robin</v>
      </c>
      <c r="P4" s="301"/>
      <c r="S4" s="380"/>
      <c r="U4" s="42" t="s">
        <v>144</v>
      </c>
      <c r="AG4" s="381"/>
    </row>
    <row r="5" spans="2:42" s="42" customFormat="1" ht="24" customHeight="1" x14ac:dyDescent="0.4">
      <c r="B5" s="297"/>
      <c r="C5" s="56" t="s">
        <v>20</v>
      </c>
      <c r="D5" s="109">
        <f>Day1summary!E6</f>
        <v>18</v>
      </c>
      <c r="E5" s="109">
        <f>Day1summary!F6</f>
        <v>23</v>
      </c>
      <c r="F5" s="109">
        <f>Day1summary!G6</f>
        <v>22</v>
      </c>
      <c r="G5" s="109">
        <f>Day1summary!H6</f>
        <v>26</v>
      </c>
      <c r="H5" s="109">
        <f>Day1summary!I6</f>
        <v>24</v>
      </c>
      <c r="I5" s="109">
        <f>Day1summary!J6</f>
        <v>16</v>
      </c>
      <c r="J5" s="109">
        <f>Day1summary!K6</f>
        <v>18</v>
      </c>
      <c r="K5" s="109">
        <f>Day1summary!L6</f>
        <v>15</v>
      </c>
      <c r="L5" s="109">
        <f>Day1summary!M6</f>
        <v>15</v>
      </c>
      <c r="M5" s="109">
        <f>Day1summary!N6</f>
        <v>20</v>
      </c>
      <c r="N5" s="109">
        <f>Day1summary!O6</f>
        <v>15</v>
      </c>
      <c r="O5" s="109">
        <f>Day1summary!P6</f>
        <v>25</v>
      </c>
      <c r="P5" s="301"/>
      <c r="S5" s="380"/>
      <c r="U5" s="365" t="str">
        <f>'DAY 1 INPUT'!F4</f>
        <v>Steve</v>
      </c>
      <c r="V5" s="366" t="str">
        <f>'DAY 1 INPUT'!G4</f>
        <v>Jeff</v>
      </c>
      <c r="W5" s="367" t="str">
        <f>'DAY 1 INPUT'!H4</f>
        <v>Mike</v>
      </c>
      <c r="X5" s="367" t="str">
        <f>'DAY 1 INPUT'!I4</f>
        <v>Rich M</v>
      </c>
      <c r="Y5" s="368" t="str">
        <f>'DAY 1 INPUT'!J4</f>
        <v>Derm</v>
      </c>
      <c r="Z5" s="368" t="str">
        <f>'DAY 1 INPUT'!K4</f>
        <v>Tom</v>
      </c>
      <c r="AA5" s="369" t="str">
        <f>'DAY 1 INPUT'!L4</f>
        <v>Neil</v>
      </c>
      <c r="AB5" s="369" t="str">
        <f>'DAY 1 INPUT'!M4</f>
        <v>Stew</v>
      </c>
      <c r="AC5" s="370" t="str">
        <f>'DAY 1 INPUT'!N4</f>
        <v>Derek</v>
      </c>
      <c r="AD5" s="370" t="str">
        <f>'DAY 1 INPUT'!O4</f>
        <v>Paul</v>
      </c>
      <c r="AE5" s="371" t="str">
        <f>'DAY 1 INPUT'!P4</f>
        <v>Brian</v>
      </c>
      <c r="AF5" s="372" t="str">
        <f>'DAY 1 INPUT'!Q4</f>
        <v>Robin</v>
      </c>
      <c r="AG5" s="381"/>
    </row>
    <row r="6" spans="2:42" s="42" customFormat="1" ht="24" customHeight="1" x14ac:dyDescent="0.4">
      <c r="B6" s="297"/>
      <c r="C6" s="56" t="s">
        <v>21</v>
      </c>
      <c r="D6" s="111">
        <f>Day2summary!E6</f>
        <v>14</v>
      </c>
      <c r="E6" s="111">
        <f>Day2summary!F6</f>
        <v>22</v>
      </c>
      <c r="F6" s="111">
        <f>Day2summary!G6</f>
        <v>13</v>
      </c>
      <c r="G6" s="111">
        <f>Day2summary!H6</f>
        <v>20</v>
      </c>
      <c r="H6" s="111">
        <f>Day2summary!I6</f>
        <v>21</v>
      </c>
      <c r="I6" s="111">
        <f>Day2summary!J6</f>
        <v>18</v>
      </c>
      <c r="J6" s="111">
        <f>Day2summary!K6</f>
        <v>25</v>
      </c>
      <c r="K6" s="111">
        <f>Day2summary!L6</f>
        <v>30</v>
      </c>
      <c r="L6" s="111">
        <f>Day2summary!M6</f>
        <v>16</v>
      </c>
      <c r="M6" s="111">
        <f>Day2summary!N6</f>
        <v>24</v>
      </c>
      <c r="N6" s="111">
        <f>Day2summary!O6</f>
        <v>14</v>
      </c>
      <c r="O6" s="111">
        <f>Day2summary!P6</f>
        <v>32</v>
      </c>
      <c r="P6" s="301"/>
      <c r="S6" s="380"/>
      <c r="U6" s="363">
        <f>Day3summary!M15</f>
        <v>-7</v>
      </c>
      <c r="V6" s="364"/>
      <c r="W6" s="363">
        <f>Day3summary!E15</f>
        <v>-6</v>
      </c>
      <c r="X6" s="364"/>
      <c r="Y6" s="363">
        <f>Day3summary!O15</f>
        <v>-7</v>
      </c>
      <c r="Z6" s="364"/>
      <c r="AA6" s="363">
        <f>Day3summary!K15</f>
        <v>-5</v>
      </c>
      <c r="AB6" s="364"/>
      <c r="AC6" s="363">
        <f>Day3summary!I15</f>
        <v>-5</v>
      </c>
      <c r="AD6" s="364"/>
      <c r="AE6" s="363">
        <f>Day3summary!G15</f>
        <v>-6</v>
      </c>
      <c r="AF6" s="364"/>
      <c r="AG6" s="381"/>
    </row>
    <row r="7" spans="2:42" s="42" customFormat="1" ht="24" customHeight="1" x14ac:dyDescent="0.4">
      <c r="B7" s="297"/>
      <c r="C7" s="56" t="s">
        <v>22</v>
      </c>
      <c r="D7" s="110">
        <f>SUM(D5,D6)</f>
        <v>32</v>
      </c>
      <c r="E7" s="110">
        <f>SUM(E5,E6)</f>
        <v>45</v>
      </c>
      <c r="F7" s="110">
        <f t="shared" ref="F7:O7" si="0">SUM(F5,F6)</f>
        <v>35</v>
      </c>
      <c r="G7" s="110">
        <f t="shared" si="0"/>
        <v>46</v>
      </c>
      <c r="H7" s="110">
        <f t="shared" si="0"/>
        <v>45</v>
      </c>
      <c r="I7" s="110">
        <f t="shared" si="0"/>
        <v>34</v>
      </c>
      <c r="J7" s="110">
        <f t="shared" si="0"/>
        <v>43</v>
      </c>
      <c r="K7" s="110">
        <f t="shared" si="0"/>
        <v>45</v>
      </c>
      <c r="L7" s="110">
        <f t="shared" si="0"/>
        <v>31</v>
      </c>
      <c r="M7" s="110">
        <f t="shared" si="0"/>
        <v>44</v>
      </c>
      <c r="N7" s="110">
        <f t="shared" si="0"/>
        <v>29</v>
      </c>
      <c r="O7" s="110">
        <f t="shared" si="0"/>
        <v>57</v>
      </c>
      <c r="P7" s="301"/>
      <c r="S7" s="380"/>
      <c r="T7" s="253" t="s">
        <v>93</v>
      </c>
      <c r="U7" s="315">
        <f>_xlfn.RANK.EQ(U6,U6:AF6,1)</f>
        <v>1</v>
      </c>
      <c r="V7" s="316" t="s">
        <v>8</v>
      </c>
      <c r="W7" s="315">
        <f>_xlfn.RANK.EQ(W6,U6:AF6,1)</f>
        <v>3</v>
      </c>
      <c r="X7" s="316" t="s">
        <v>8</v>
      </c>
      <c r="Y7" s="315">
        <f>_xlfn.RANK.EQ(Y6,U6:AF6,1)</f>
        <v>1</v>
      </c>
      <c r="Z7" s="316" t="s">
        <v>8</v>
      </c>
      <c r="AA7" s="315">
        <f>_xlfn.RANK.EQ(AA6,U6:AF6,1)</f>
        <v>5</v>
      </c>
      <c r="AB7" s="316" t="s">
        <v>8</v>
      </c>
      <c r="AC7" s="315">
        <f>_xlfn.RANK.EQ(AC6,U6:AF6,1)</f>
        <v>5</v>
      </c>
      <c r="AD7" s="316" t="s">
        <v>8</v>
      </c>
      <c r="AE7" s="315">
        <f>_xlfn.RANK.EQ(AE6,U6:AF6,1)</f>
        <v>3</v>
      </c>
      <c r="AF7" s="316" t="s">
        <v>8</v>
      </c>
      <c r="AG7" s="381"/>
    </row>
    <row r="8" spans="2:42" ht="24" customHeight="1" x14ac:dyDescent="0.4">
      <c r="B8" s="297"/>
      <c r="C8" s="253" t="s">
        <v>93</v>
      </c>
      <c r="D8" s="254">
        <f>RANK(D7,$D$7:$O$7)</f>
        <v>10</v>
      </c>
      <c r="E8" s="254">
        <f t="shared" ref="E8:O8" si="1">RANK(E7,$D$7:$O$7)</f>
        <v>3</v>
      </c>
      <c r="F8" s="254">
        <f t="shared" si="1"/>
        <v>8</v>
      </c>
      <c r="G8" s="254">
        <f t="shared" si="1"/>
        <v>2</v>
      </c>
      <c r="H8" s="254">
        <f t="shared" si="1"/>
        <v>3</v>
      </c>
      <c r="I8" s="254">
        <f t="shared" si="1"/>
        <v>9</v>
      </c>
      <c r="J8" s="254">
        <f t="shared" si="1"/>
        <v>7</v>
      </c>
      <c r="K8" s="254">
        <f t="shared" si="1"/>
        <v>3</v>
      </c>
      <c r="L8" s="254">
        <f t="shared" si="1"/>
        <v>11</v>
      </c>
      <c r="M8" s="254">
        <f t="shared" si="1"/>
        <v>6</v>
      </c>
      <c r="N8" s="254">
        <f t="shared" si="1"/>
        <v>12</v>
      </c>
      <c r="O8" s="254">
        <f t="shared" si="1"/>
        <v>1</v>
      </c>
      <c r="P8" s="301"/>
      <c r="Q8" s="79" t="s">
        <v>8</v>
      </c>
      <c r="S8" s="382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4"/>
    </row>
    <row r="9" spans="2:42" ht="24" customHeight="1" thickBot="1" x14ac:dyDescent="0.4">
      <c r="B9" s="298"/>
      <c r="C9" s="303"/>
      <c r="D9" s="304"/>
      <c r="E9" s="303"/>
      <c r="F9" s="304"/>
      <c r="G9" s="303"/>
      <c r="H9" s="303"/>
      <c r="I9" s="303"/>
      <c r="J9" s="303"/>
      <c r="K9" s="303"/>
      <c r="L9" s="303"/>
      <c r="M9" s="303"/>
      <c r="N9" s="303"/>
      <c r="O9" s="303"/>
      <c r="P9" s="302"/>
      <c r="Q9" s="79"/>
    </row>
    <row r="10" spans="2:42" ht="24" customHeight="1" thickTop="1" x14ac:dyDescent="0.35">
      <c r="B10" s="2"/>
      <c r="C10" s="78"/>
      <c r="D10" s="2"/>
      <c r="E10" s="78"/>
      <c r="F10" s="2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</row>
    <row r="11" spans="2:42" ht="24" customHeight="1" thickBot="1" x14ac:dyDescent="0.4">
      <c r="B11" s="2"/>
      <c r="C11" s="78"/>
      <c r="D11" s="2"/>
      <c r="E11" s="78"/>
      <c r="F11" s="2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AH11" s="294"/>
      <c r="AI11" s="294"/>
      <c r="AJ11" s="294"/>
      <c r="AK11" s="294"/>
      <c r="AL11" s="294"/>
      <c r="AM11" s="294"/>
      <c r="AN11" s="294"/>
      <c r="AO11" s="294"/>
      <c r="AP11" s="2"/>
    </row>
    <row r="12" spans="2:42" ht="24" customHeight="1" x14ac:dyDescent="0.35">
      <c r="B12" s="317"/>
      <c r="C12" s="318"/>
      <c r="D12" s="319"/>
      <c r="E12" s="318"/>
      <c r="F12" s="319"/>
      <c r="G12" s="318"/>
      <c r="H12" s="318"/>
      <c r="I12" s="318"/>
      <c r="J12" s="318"/>
      <c r="K12" s="318"/>
      <c r="L12" s="318"/>
      <c r="M12" s="318"/>
      <c r="N12" s="318"/>
      <c r="O12" s="318"/>
      <c r="P12" s="320"/>
      <c r="S12" s="385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52"/>
    </row>
    <row r="13" spans="2:42" ht="24" customHeight="1" x14ac:dyDescent="0.4">
      <c r="B13" s="321"/>
      <c r="C13" s="42"/>
      <c r="D13" s="134" t="s">
        <v>46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322"/>
      <c r="S13" s="387"/>
      <c r="T13" s="2"/>
      <c r="U13" s="2"/>
      <c r="V13" s="2"/>
      <c r="W13" s="2"/>
      <c r="X13" s="376" t="s">
        <v>140</v>
      </c>
      <c r="Y13" s="2"/>
      <c r="Z13" s="2"/>
      <c r="AA13" s="2"/>
      <c r="AB13" s="2"/>
      <c r="AC13" s="2"/>
      <c r="AD13" s="2"/>
      <c r="AE13" s="166" t="s">
        <v>146</v>
      </c>
      <c r="AF13" s="2"/>
      <c r="AG13" s="2"/>
      <c r="AH13" s="388"/>
    </row>
    <row r="14" spans="2:42" ht="24" customHeight="1" x14ac:dyDescent="0.4">
      <c r="B14" s="321"/>
      <c r="C14" s="42"/>
      <c r="D14" s="82" t="str">
        <f>'DAY 1 INPUT'!F4</f>
        <v>Steve</v>
      </c>
      <c r="E14" s="82" t="str">
        <f>'DAY 1 INPUT'!G4</f>
        <v>Jeff</v>
      </c>
      <c r="F14" s="81" t="str">
        <f>'DAY 1 INPUT'!H4</f>
        <v>Mike</v>
      </c>
      <c r="G14" s="81" t="str">
        <f>'DAY 1 INPUT'!I4</f>
        <v>Rich M</v>
      </c>
      <c r="H14" s="83" t="str">
        <f>'DAY 1 INPUT'!J4</f>
        <v>Derm</v>
      </c>
      <c r="I14" s="83" t="str">
        <f>'DAY 1 INPUT'!K4</f>
        <v>Tom</v>
      </c>
      <c r="J14" s="84" t="str">
        <f>'DAY 1 INPUT'!L4</f>
        <v>Neil</v>
      </c>
      <c r="K14" s="84" t="str">
        <f>'DAY 1 INPUT'!M4</f>
        <v>Stew</v>
      </c>
      <c r="L14" s="85" t="str">
        <f>'DAY 1 INPUT'!N4</f>
        <v>Derek</v>
      </c>
      <c r="M14" s="85" t="str">
        <f>'DAY 1 INPUT'!O4</f>
        <v>Paul</v>
      </c>
      <c r="N14" s="86" t="str">
        <f>'DAY 1 INPUT'!P4</f>
        <v>Brian</v>
      </c>
      <c r="O14" s="86" t="str">
        <f>'DAY 1 INPUT'!Q4</f>
        <v>Robin</v>
      </c>
      <c r="P14" s="322" t="s">
        <v>8</v>
      </c>
      <c r="S14" s="387"/>
      <c r="T14" s="373" t="str">
        <f>'Election CUP'!F214</f>
        <v>Mick</v>
      </c>
      <c r="U14" s="373" t="str">
        <f>'Election CUP'!G214</f>
        <v>Rich</v>
      </c>
      <c r="V14" s="373" t="str">
        <f>'Election CUP'!H214</f>
        <v>Jeff</v>
      </c>
      <c r="W14" s="373" t="str">
        <f>'Election CUP'!I214</f>
        <v>Steve</v>
      </c>
      <c r="X14" s="373" t="str">
        <f>'Election CUP'!J214</f>
        <v>Paul</v>
      </c>
      <c r="Y14" s="373" t="str">
        <f>'Election CUP'!K214</f>
        <v>Derek</v>
      </c>
      <c r="Z14" s="373" t="s">
        <v>47</v>
      </c>
      <c r="AA14" s="81" t="s">
        <v>47</v>
      </c>
      <c r="AB14" s="81" t="str">
        <f>'Election CUP'!Q214</f>
        <v>Robin</v>
      </c>
      <c r="AC14" s="81" t="str">
        <f>'Election CUP'!R214</f>
        <v>Brian</v>
      </c>
      <c r="AD14" s="81" t="str">
        <f>'Election CUP'!S214</f>
        <v>Dermot</v>
      </c>
      <c r="AE14" s="81" t="str">
        <f>'Election CUP'!T214</f>
        <v>Tom</v>
      </c>
      <c r="AF14" s="81" t="str">
        <f>'Election CUP'!U214</f>
        <v>Neil</v>
      </c>
      <c r="AG14" s="81" t="str">
        <f>'Election CUP'!V214</f>
        <v>Stew</v>
      </c>
      <c r="AH14" s="388"/>
    </row>
    <row r="15" spans="2:42" s="42" customFormat="1" ht="24" customHeight="1" x14ac:dyDescent="0.4">
      <c r="B15" s="323"/>
      <c r="C15" s="56" t="s">
        <v>20</v>
      </c>
      <c r="D15" s="129">
        <f>Day1summary!T25</f>
        <v>31</v>
      </c>
      <c r="E15" s="130" t="s">
        <v>8</v>
      </c>
      <c r="F15" s="129">
        <f>Day1summary!V25</f>
        <v>35</v>
      </c>
      <c r="G15" s="130" t="s">
        <v>8</v>
      </c>
      <c r="H15" s="129">
        <f>Day1summary!X25</f>
        <v>31</v>
      </c>
      <c r="I15" s="130" t="s">
        <v>8</v>
      </c>
      <c r="J15" s="129">
        <f>Day1summary!Z25</f>
        <v>30</v>
      </c>
      <c r="K15" s="130" t="s">
        <v>8</v>
      </c>
      <c r="L15" s="129">
        <f>Day1summary!AB25</f>
        <v>24</v>
      </c>
      <c r="M15" s="130" t="s">
        <v>8</v>
      </c>
      <c r="N15" s="129">
        <f>Day1summary!AD25</f>
        <v>32</v>
      </c>
      <c r="O15" s="130" t="s">
        <v>8</v>
      </c>
      <c r="P15" s="322" t="s">
        <v>8</v>
      </c>
      <c r="S15" s="389"/>
      <c r="T15" s="374">
        <f>'Election CUP'!F215</f>
        <v>0.5</v>
      </c>
      <c r="U15" s="374">
        <f>'Election CUP'!G215</f>
        <v>1</v>
      </c>
      <c r="V15" s="374">
        <f>'Election CUP'!H215</f>
        <v>1.25</v>
      </c>
      <c r="W15" s="374">
        <f>'Election CUP'!I215</f>
        <v>0.25</v>
      </c>
      <c r="X15" s="374">
        <f>'Election CUP'!J215</f>
        <v>0</v>
      </c>
      <c r="Y15" s="374">
        <f>'Election CUP'!K215</f>
        <v>1</v>
      </c>
      <c r="Z15" s="85">
        <f>'Election CUP'!M215</f>
        <v>4</v>
      </c>
      <c r="AA15" s="85">
        <f>'Election CUP'!O215</f>
        <v>5</v>
      </c>
      <c r="AB15" s="374">
        <f>'Election CUP'!Q215</f>
        <v>1.25</v>
      </c>
      <c r="AC15" s="374">
        <f>'Election CUP'!R215</f>
        <v>0.25</v>
      </c>
      <c r="AD15" s="374">
        <f>'Election CUP'!S215</f>
        <v>1.5</v>
      </c>
      <c r="AE15" s="374">
        <f>'Election CUP'!T215</f>
        <v>1</v>
      </c>
      <c r="AF15" s="374">
        <f>'Election CUP'!U215</f>
        <v>0</v>
      </c>
      <c r="AG15" s="374">
        <f>'Election CUP'!V215</f>
        <v>1</v>
      </c>
      <c r="AH15" s="390"/>
    </row>
    <row r="16" spans="2:42" s="42" customFormat="1" ht="24" customHeight="1" x14ac:dyDescent="0.4">
      <c r="B16" s="323"/>
      <c r="C16" s="56" t="s">
        <v>21</v>
      </c>
      <c r="D16" s="129">
        <f>Day2summary!T25</f>
        <v>29</v>
      </c>
      <c r="E16" s="130" t="s">
        <v>8</v>
      </c>
      <c r="F16" s="129">
        <f>Day2summary!V25</f>
        <v>26</v>
      </c>
      <c r="G16" s="130" t="s">
        <v>8</v>
      </c>
      <c r="H16" s="129">
        <f>Day2summary!X25</f>
        <v>32</v>
      </c>
      <c r="I16" s="130" t="s">
        <v>8</v>
      </c>
      <c r="J16" s="129">
        <f>Day2summary!Z25</f>
        <v>37</v>
      </c>
      <c r="K16" s="130" t="s">
        <v>8</v>
      </c>
      <c r="L16" s="129">
        <f>Day2summary!AB25</f>
        <v>28</v>
      </c>
      <c r="M16" s="130" t="s">
        <v>8</v>
      </c>
      <c r="N16" s="129">
        <f>Day2summary!AD25</f>
        <v>38</v>
      </c>
      <c r="O16" s="130" t="s">
        <v>8</v>
      </c>
      <c r="P16" s="322"/>
      <c r="S16" s="389"/>
      <c r="Z16" s="507" t="s">
        <v>193</v>
      </c>
      <c r="AH16" s="390"/>
    </row>
    <row r="17" spans="2:34" s="42" customFormat="1" ht="24" customHeight="1" x14ac:dyDescent="0.4">
      <c r="B17" s="323"/>
      <c r="C17" s="56" t="s">
        <v>22</v>
      </c>
      <c r="D17" s="313">
        <f>SUM(D15,D16)</f>
        <v>60</v>
      </c>
      <c r="E17" s="314" t="s">
        <v>8</v>
      </c>
      <c r="F17" s="313">
        <f t="shared" ref="F17:N17" si="2">SUM(F15,F16)</f>
        <v>61</v>
      </c>
      <c r="G17" s="314" t="s">
        <v>8</v>
      </c>
      <c r="H17" s="313">
        <f t="shared" si="2"/>
        <v>63</v>
      </c>
      <c r="I17" s="314" t="s">
        <v>8</v>
      </c>
      <c r="J17" s="313">
        <f t="shared" si="2"/>
        <v>67</v>
      </c>
      <c r="K17" s="314" t="s">
        <v>8</v>
      </c>
      <c r="L17" s="313">
        <f t="shared" si="2"/>
        <v>52</v>
      </c>
      <c r="M17" s="314" t="s">
        <v>8</v>
      </c>
      <c r="N17" s="313">
        <f t="shared" si="2"/>
        <v>70</v>
      </c>
      <c r="O17" s="314" t="s">
        <v>8</v>
      </c>
      <c r="P17" s="322"/>
      <c r="S17" s="389"/>
      <c r="T17" s="373" t="str">
        <f>T14</f>
        <v>Mick</v>
      </c>
      <c r="U17" s="373" t="str">
        <f t="shared" ref="U17:AG17" si="3">U14</f>
        <v>Rich</v>
      </c>
      <c r="V17" s="373" t="str">
        <f t="shared" si="3"/>
        <v>Jeff</v>
      </c>
      <c r="W17" s="373" t="str">
        <f t="shared" si="3"/>
        <v>Steve</v>
      </c>
      <c r="X17" s="373" t="str">
        <f t="shared" si="3"/>
        <v>Paul</v>
      </c>
      <c r="Y17" s="373" t="str">
        <f t="shared" si="3"/>
        <v>Derek</v>
      </c>
      <c r="Z17" s="373" t="str">
        <f t="shared" si="3"/>
        <v>TOT</v>
      </c>
      <c r="AA17" s="401" t="str">
        <f t="shared" si="3"/>
        <v>TOT</v>
      </c>
      <c r="AB17" s="401" t="str">
        <f t="shared" si="3"/>
        <v>Robin</v>
      </c>
      <c r="AC17" s="401" t="str">
        <f t="shared" si="3"/>
        <v>Brian</v>
      </c>
      <c r="AD17" s="401" t="str">
        <f t="shared" si="3"/>
        <v>Dermot</v>
      </c>
      <c r="AE17" s="401" t="str">
        <f t="shared" si="3"/>
        <v>Tom</v>
      </c>
      <c r="AF17" s="401" t="str">
        <f t="shared" si="3"/>
        <v>Neil</v>
      </c>
      <c r="AG17" s="401" t="str">
        <f t="shared" si="3"/>
        <v>Stew</v>
      </c>
      <c r="AH17" s="390"/>
    </row>
    <row r="18" spans="2:34" s="42" customFormat="1" ht="24" customHeight="1" x14ac:dyDescent="0.4">
      <c r="B18" s="323"/>
      <c r="C18" s="253" t="s">
        <v>93</v>
      </c>
      <c r="D18" s="315">
        <f>RANK(D17,$D$17:$N$17)</f>
        <v>5</v>
      </c>
      <c r="E18" s="316"/>
      <c r="F18" s="315">
        <f t="shared" ref="F18:N18" si="4">RANK(F17,$D$17:$N$17)</f>
        <v>4</v>
      </c>
      <c r="G18" s="316"/>
      <c r="H18" s="315">
        <f t="shared" si="4"/>
        <v>3</v>
      </c>
      <c r="I18" s="316"/>
      <c r="J18" s="315">
        <f t="shared" si="4"/>
        <v>2</v>
      </c>
      <c r="K18" s="316"/>
      <c r="L18" s="315">
        <f t="shared" si="4"/>
        <v>6</v>
      </c>
      <c r="M18" s="316"/>
      <c r="N18" s="315">
        <f t="shared" si="4"/>
        <v>1</v>
      </c>
      <c r="O18" s="316" t="s">
        <v>8</v>
      </c>
      <c r="P18" s="322"/>
      <c r="S18" s="389"/>
      <c r="T18" s="375">
        <f>'Election CUP'!F224</f>
        <v>0.75</v>
      </c>
      <c r="U18" s="375">
        <f>'Election CUP'!G224</f>
        <v>1.25</v>
      </c>
      <c r="V18" s="375">
        <f>'Election CUP'!H224</f>
        <v>1.75</v>
      </c>
      <c r="W18" s="375">
        <f>'Election CUP'!I224</f>
        <v>0.75</v>
      </c>
      <c r="X18" s="375">
        <f>'Election CUP'!J224</f>
        <v>0.5</v>
      </c>
      <c r="Y18" s="375">
        <f>'Election CUP'!K224</f>
        <v>1.5</v>
      </c>
      <c r="Z18" s="406">
        <f>'Election CUP'!M224</f>
        <v>6.5</v>
      </c>
      <c r="AA18" s="406">
        <f>'Election CUP'!O224</f>
        <v>7.5</v>
      </c>
      <c r="AB18" s="375">
        <f>'Election CUP'!Q224</f>
        <v>1.5</v>
      </c>
      <c r="AC18" s="375">
        <f>'Election CUP'!R224</f>
        <v>0.5</v>
      </c>
      <c r="AD18" s="375">
        <f>'Election CUP'!S224</f>
        <v>2.5</v>
      </c>
      <c r="AE18" s="375">
        <f>'Election CUP'!T224</f>
        <v>2</v>
      </c>
      <c r="AF18" s="375">
        <f>'Election CUP'!U224</f>
        <v>0</v>
      </c>
      <c r="AG18" s="375">
        <f>'Election CUP'!V224</f>
        <v>1</v>
      </c>
      <c r="AH18" s="390"/>
    </row>
    <row r="19" spans="2:34" s="42" customFormat="1" ht="24" customHeight="1" x14ac:dyDescent="0.4">
      <c r="B19" s="323"/>
      <c r="C19" s="56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322"/>
      <c r="S19" s="389"/>
      <c r="AH19" s="390"/>
    </row>
    <row r="20" spans="2:34" s="42" customFormat="1" ht="24" customHeight="1" thickBot="1" x14ac:dyDescent="0.45">
      <c r="B20" s="324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6"/>
      <c r="S20" s="391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3"/>
    </row>
    <row r="24" spans="2:34" ht="24" customHeight="1" thickBot="1" x14ac:dyDescent="0.3"/>
    <row r="25" spans="2:34" ht="24" customHeight="1" thickTop="1" x14ac:dyDescent="0.4"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</row>
    <row r="26" spans="2:34" ht="24" customHeight="1" x14ac:dyDescent="0.4">
      <c r="B26" s="266"/>
      <c r="C26" s="42" t="s">
        <v>121</v>
      </c>
      <c r="D26" s="42"/>
      <c r="E26" s="42"/>
      <c r="F26" s="42" t="s">
        <v>101</v>
      </c>
      <c r="G26" s="42"/>
      <c r="H26" s="42"/>
      <c r="I26" s="42"/>
      <c r="J26" s="42"/>
      <c r="K26" s="42"/>
      <c r="L26" s="42"/>
      <c r="M26" s="42"/>
      <c r="N26" s="42"/>
      <c r="O26" s="42" t="s">
        <v>120</v>
      </c>
      <c r="P26" s="42"/>
      <c r="Q26" s="267"/>
    </row>
    <row r="27" spans="2:34" ht="24" customHeight="1" x14ac:dyDescent="0.4">
      <c r="B27" s="266"/>
      <c r="C27" s="42"/>
      <c r="D27" s="42"/>
      <c r="E27" s="42"/>
      <c r="G27" s="42" t="s">
        <v>186</v>
      </c>
      <c r="H27" s="42"/>
      <c r="I27" s="42"/>
      <c r="J27" s="42"/>
      <c r="K27" s="42"/>
      <c r="L27" s="42"/>
      <c r="M27" s="42"/>
      <c r="N27" s="42"/>
      <c r="O27" s="42"/>
      <c r="P27" s="42"/>
      <c r="Q27" s="267"/>
    </row>
    <row r="28" spans="2:34" ht="24" customHeight="1" x14ac:dyDescent="0.4">
      <c r="B28" s="266"/>
      <c r="C28" s="42"/>
      <c r="D28" s="42"/>
      <c r="E28" s="42"/>
      <c r="F28" s="42"/>
      <c r="G28" s="42"/>
      <c r="H28" s="42"/>
      <c r="I28" s="133" t="s">
        <v>8</v>
      </c>
      <c r="J28" s="500" t="s">
        <v>8</v>
      </c>
      <c r="K28" s="42"/>
      <c r="L28" s="42"/>
      <c r="M28" s="42"/>
      <c r="N28" s="42"/>
      <c r="O28" s="42"/>
      <c r="P28" s="42"/>
      <c r="Q28" s="267"/>
    </row>
    <row r="29" spans="2:34" ht="24" customHeight="1" x14ac:dyDescent="0.4">
      <c r="B29" s="266"/>
      <c r="C29" s="42"/>
      <c r="D29" s="42"/>
      <c r="E29" s="42"/>
      <c r="F29" s="42"/>
      <c r="G29" s="42"/>
      <c r="H29" s="42"/>
      <c r="I29" s="327">
        <f>'Election CUP'!M215</f>
        <v>4</v>
      </c>
      <c r="J29" s="327">
        <f>'Election CUP'!O215</f>
        <v>5</v>
      </c>
      <c r="K29" s="42"/>
      <c r="L29" s="42"/>
      <c r="M29" s="42"/>
      <c r="N29" s="42"/>
      <c r="O29" s="42"/>
      <c r="P29" s="42"/>
      <c r="Q29" s="267"/>
    </row>
    <row r="30" spans="2:34" ht="24" customHeight="1" x14ac:dyDescent="0.4">
      <c r="B30" s="266"/>
      <c r="C30" s="133" t="str">
        <f>'Election CUP'!F214</f>
        <v>Mick</v>
      </c>
      <c r="D30" s="133" t="str">
        <f>'Election CUP'!G214</f>
        <v>Rich</v>
      </c>
      <c r="E30" s="133" t="str">
        <f>'Election CUP'!H214</f>
        <v>Jeff</v>
      </c>
      <c r="F30" s="133" t="str">
        <f>'Election CUP'!I214</f>
        <v>Steve</v>
      </c>
      <c r="G30" s="133" t="str">
        <f>'Election CUP'!J214</f>
        <v>Paul</v>
      </c>
      <c r="H30" s="133" t="str">
        <f>'Election CUP'!K214</f>
        <v>Derek</v>
      </c>
      <c r="I30" s="518" t="s">
        <v>108</v>
      </c>
      <c r="J30" s="519"/>
      <c r="K30" s="288" t="str">
        <f>'Election CUP'!Q214</f>
        <v>Robin</v>
      </c>
      <c r="L30" s="288" t="str">
        <f>'Election CUP'!R214</f>
        <v>Brian</v>
      </c>
      <c r="M30" s="288" t="str">
        <f>'DAY 1 INPUT'!J4</f>
        <v>Derm</v>
      </c>
      <c r="N30" s="288" t="str">
        <f>'Election CUP'!T214</f>
        <v>Tom</v>
      </c>
      <c r="O30" s="288" t="str">
        <f>'DAY 1 INPUT'!P4</f>
        <v>Brian</v>
      </c>
      <c r="P30" s="288" t="str">
        <f>'Election CUP'!V214</f>
        <v>Stew</v>
      </c>
      <c r="Q30" s="267"/>
    </row>
    <row r="31" spans="2:34" ht="24" customHeight="1" x14ac:dyDescent="0.4">
      <c r="B31" s="266"/>
      <c r="C31" s="279">
        <f>'Election CUP'!F215</f>
        <v>0.5</v>
      </c>
      <c r="D31" s="279">
        <f>'Election CUP'!G215</f>
        <v>1</v>
      </c>
      <c r="E31" s="279">
        <f>'Election CUP'!H215</f>
        <v>1.25</v>
      </c>
      <c r="F31" s="279">
        <f>'Election CUP'!I215</f>
        <v>0.25</v>
      </c>
      <c r="G31" s="279">
        <f>'Election CUP'!J215</f>
        <v>0</v>
      </c>
      <c r="H31" s="279">
        <f>'Election CUP'!K215</f>
        <v>1</v>
      </c>
      <c r="I31" s="516" t="s">
        <v>55</v>
      </c>
      <c r="J31" s="517"/>
      <c r="K31" s="279">
        <f>'Election CUP'!Q215</f>
        <v>1.25</v>
      </c>
      <c r="L31" s="279">
        <f>'Election CUP'!R215</f>
        <v>0.25</v>
      </c>
      <c r="M31" s="279">
        <f>'Election CUP'!S215</f>
        <v>1.5</v>
      </c>
      <c r="N31" s="279">
        <f>'Election CUP'!T215</f>
        <v>1</v>
      </c>
      <c r="O31" s="279">
        <f>'Election CUP'!U215</f>
        <v>0</v>
      </c>
      <c r="P31" s="279">
        <f>'Election CUP'!V215</f>
        <v>1</v>
      </c>
      <c r="Q31" s="267"/>
    </row>
    <row r="32" spans="2:34" ht="24" customHeight="1" x14ac:dyDescent="0.35">
      <c r="B32" s="281"/>
      <c r="C32" s="283">
        <f>_xlfn.RANK.EQ(C31,C31:H31,0)</f>
        <v>4</v>
      </c>
      <c r="D32" s="283">
        <f>_xlfn.RANK.EQ(D31,C31:H31,0)</f>
        <v>2</v>
      </c>
      <c r="E32" s="283">
        <f>_xlfn.RANK.EQ(E31,C31:H31,0)</f>
        <v>1</v>
      </c>
      <c r="F32" s="283">
        <f>_xlfn.RANK.EQ(F31,C31:H31,0)</f>
        <v>5</v>
      </c>
      <c r="G32" s="283">
        <f>_xlfn.RANK.EQ(G31,C31:H31,0)</f>
        <v>6</v>
      </c>
      <c r="H32" s="283">
        <f>_xlfn.RANK.EQ(H31,C31:H31,0)</f>
        <v>2</v>
      </c>
      <c r="I32" s="516" t="s">
        <v>107</v>
      </c>
      <c r="J32" s="517"/>
      <c r="K32" s="283">
        <f>_xlfn.RANK.EQ(K31,K31:P31,0)</f>
        <v>2</v>
      </c>
      <c r="L32" s="283">
        <f>_xlfn.RANK.EQ(L31,K31:P31,0)</f>
        <v>5</v>
      </c>
      <c r="M32" s="283">
        <f>_xlfn.RANK.EQ(M31,K31:P31,0)</f>
        <v>1</v>
      </c>
      <c r="N32" s="283">
        <f>_xlfn.RANK.EQ(N31,K31:P31,0)</f>
        <v>3</v>
      </c>
      <c r="O32" s="283">
        <f>_xlfn.RANK.EQ(O31,K31:P31,0)</f>
        <v>6</v>
      </c>
      <c r="P32" s="283">
        <f>_xlfn.RANK.EQ(P31,K31:P31,0)</f>
        <v>3</v>
      </c>
      <c r="Q32" s="273"/>
    </row>
    <row r="33" spans="2:33" ht="24" customHeight="1" x14ac:dyDescent="0.35">
      <c r="B33" s="281"/>
      <c r="C33" s="283">
        <f>_xlfn.RANK.EQ(C31,C31:P31,0)</f>
        <v>8</v>
      </c>
      <c r="D33" s="283">
        <f>_xlfn.RANK.EQ(D31,C31:P31,0)</f>
        <v>4</v>
      </c>
      <c r="E33" s="283">
        <f>_xlfn.RANK.EQ(E31,C31:P31,0)</f>
        <v>2</v>
      </c>
      <c r="F33" s="283">
        <f>_xlfn.RANK.EQ(F31,C31:P31,0)</f>
        <v>9</v>
      </c>
      <c r="G33" s="283">
        <f>_xlfn.RANK.EQ(G31,C31:P31,0)</f>
        <v>11</v>
      </c>
      <c r="H33" s="283">
        <f>_xlfn.RANK.EQ(H31,C31:P31,0)</f>
        <v>4</v>
      </c>
      <c r="I33" s="516" t="s">
        <v>109</v>
      </c>
      <c r="J33" s="517"/>
      <c r="K33" s="283">
        <f>_xlfn.RANK.EQ(K31,C31:P31,0)</f>
        <v>2</v>
      </c>
      <c r="L33" s="283">
        <f>_xlfn.RANK.EQ(L31,C31:P31,0)</f>
        <v>9</v>
      </c>
      <c r="M33" s="283">
        <f>_xlfn.RANK.EQ(M31,C31:P31,0)</f>
        <v>1</v>
      </c>
      <c r="N33" s="283">
        <f>_xlfn.RANK.EQ(N31,C31:P31,0)</f>
        <v>4</v>
      </c>
      <c r="O33" s="283">
        <f>_xlfn.RANK.EQ(O31,C31:P31,0)</f>
        <v>11</v>
      </c>
      <c r="P33" s="283">
        <f>_xlfn.RANK.EQ(P31,C31:P31,0)</f>
        <v>4</v>
      </c>
      <c r="Q33" s="273"/>
    </row>
    <row r="34" spans="2:33" ht="24" customHeight="1" thickBot="1" x14ac:dyDescent="0.4">
      <c r="B34" s="282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4"/>
      <c r="Z34" s="78"/>
      <c r="AA34" s="78"/>
      <c r="AB34" s="294"/>
      <c r="AC34" s="294"/>
      <c r="AD34" s="294"/>
      <c r="AE34" s="294"/>
      <c r="AF34" s="294"/>
      <c r="AG34" s="294"/>
    </row>
    <row r="35" spans="2:33" ht="24" customHeight="1" thickTop="1" thickBot="1" x14ac:dyDescent="0.4">
      <c r="B35" s="78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"/>
      <c r="Z35" s="78"/>
      <c r="AA35" s="78"/>
      <c r="AB35" s="294"/>
      <c r="AC35" s="294"/>
      <c r="AD35" s="294"/>
      <c r="AE35" s="294"/>
      <c r="AF35" s="294"/>
      <c r="AG35" s="294"/>
    </row>
    <row r="36" spans="2:33" ht="24" customHeight="1" x14ac:dyDescent="0.35">
      <c r="B36" s="328"/>
      <c r="C36" s="329"/>
      <c r="D36" s="329"/>
      <c r="E36" s="329"/>
      <c r="F36" s="508"/>
      <c r="G36" s="509" t="s">
        <v>187</v>
      </c>
      <c r="H36" s="508"/>
      <c r="I36" s="508"/>
      <c r="J36" s="508"/>
      <c r="K36" s="508"/>
      <c r="L36" s="508"/>
      <c r="M36" s="329"/>
      <c r="N36" s="329"/>
      <c r="O36" s="329"/>
      <c r="P36" s="329"/>
      <c r="Q36" s="330"/>
    </row>
    <row r="37" spans="2:33" ht="24" customHeight="1" x14ac:dyDescent="0.35">
      <c r="B37" s="331"/>
      <c r="C37" s="66" t="s">
        <v>121</v>
      </c>
      <c r="D37" s="78"/>
      <c r="E37" s="78"/>
      <c r="F37" s="510" t="s">
        <v>102</v>
      </c>
      <c r="G37" s="511"/>
      <c r="H37" s="511"/>
      <c r="I37" s="511"/>
      <c r="J37" s="511"/>
      <c r="K37" s="512"/>
      <c r="L37" s="512"/>
      <c r="M37" s="2"/>
      <c r="N37" s="2"/>
      <c r="O37" s="66" t="s">
        <v>120</v>
      </c>
      <c r="P37" s="2"/>
      <c r="Q37" s="332"/>
    </row>
    <row r="38" spans="2:33" ht="24" customHeight="1" x14ac:dyDescent="0.35">
      <c r="B38" s="331"/>
      <c r="C38" s="78"/>
      <c r="D38" s="78"/>
      <c r="E38" s="78"/>
      <c r="F38" s="511" t="s">
        <v>194</v>
      </c>
      <c r="G38" s="513"/>
      <c r="H38" s="513"/>
      <c r="I38" s="513"/>
      <c r="J38" s="513"/>
      <c r="K38" s="513"/>
      <c r="L38" s="513"/>
      <c r="N38" s="2"/>
      <c r="O38" s="2"/>
      <c r="P38" s="2"/>
      <c r="Q38" s="332"/>
    </row>
    <row r="39" spans="2:33" ht="24" customHeight="1" x14ac:dyDescent="0.35">
      <c r="B39" s="331"/>
      <c r="C39" s="78"/>
      <c r="D39" s="78"/>
      <c r="E39" s="78"/>
      <c r="F39" s="2"/>
      <c r="G39" s="2"/>
      <c r="H39" s="2"/>
      <c r="I39" s="133" t="s">
        <v>8</v>
      </c>
      <c r="J39" s="500" t="s">
        <v>8</v>
      </c>
      <c r="K39" s="2"/>
      <c r="L39" s="2"/>
      <c r="M39" s="2"/>
      <c r="N39" s="2"/>
      <c r="O39" s="2"/>
      <c r="P39" s="2"/>
      <c r="Q39" s="332"/>
    </row>
    <row r="40" spans="2:33" ht="24" customHeight="1" x14ac:dyDescent="0.4">
      <c r="B40" s="333"/>
      <c r="C40" s="42"/>
      <c r="D40" s="42"/>
      <c r="E40" s="42"/>
      <c r="F40" s="42"/>
      <c r="G40" s="42"/>
      <c r="H40" s="42"/>
      <c r="I40" s="327">
        <f>'Election CUP'!M224</f>
        <v>6.5</v>
      </c>
      <c r="J40" s="327">
        <f>'Election CUP'!O224</f>
        <v>7.5</v>
      </c>
      <c r="K40" s="42"/>
      <c r="L40" s="42"/>
      <c r="M40" s="42"/>
      <c r="N40" s="42"/>
      <c r="O40" s="42"/>
      <c r="P40" s="42"/>
      <c r="Q40" s="334"/>
    </row>
    <row r="41" spans="2:33" ht="24" customHeight="1" x14ac:dyDescent="0.4">
      <c r="B41" s="333"/>
      <c r="C41" s="133" t="str">
        <f>'Election CUP'!F223</f>
        <v>Mick</v>
      </c>
      <c r="D41" s="133" t="str">
        <f>'Election CUP'!G223</f>
        <v>Rich</v>
      </c>
      <c r="E41" s="133" t="str">
        <f>'Election CUP'!H223</f>
        <v>Jeff</v>
      </c>
      <c r="F41" s="133" t="str">
        <f>'Election CUP'!I223</f>
        <v>Steve</v>
      </c>
      <c r="G41" s="133" t="str">
        <f>'Election CUP'!J223</f>
        <v>Paul</v>
      </c>
      <c r="H41" s="133" t="str">
        <f>'Election CUP'!K223</f>
        <v>Derek</v>
      </c>
      <c r="I41" s="518" t="s">
        <v>108</v>
      </c>
      <c r="J41" s="520"/>
      <c r="K41" s="501" t="str">
        <f>'Election CUP'!Q223</f>
        <v>Robin</v>
      </c>
      <c r="L41" s="501" t="str">
        <f>'Election CUP'!R223</f>
        <v>Brian</v>
      </c>
      <c r="M41" s="501" t="str">
        <f>'Election CUP'!S223</f>
        <v>Dermot</v>
      </c>
      <c r="N41" s="501" t="str">
        <f>'Election CUP'!T223</f>
        <v>Tom</v>
      </c>
      <c r="O41" s="501" t="str">
        <f>'Election CUP'!U223</f>
        <v>Neil</v>
      </c>
      <c r="P41" s="501" t="str">
        <f>'Election CUP'!V223</f>
        <v>Stew</v>
      </c>
      <c r="Q41" s="334"/>
    </row>
    <row r="42" spans="2:33" ht="24" customHeight="1" x14ac:dyDescent="0.25">
      <c r="B42" s="331"/>
      <c r="C42" s="502">
        <f>'Election CUP'!F224</f>
        <v>0.75</v>
      </c>
      <c r="D42" s="502">
        <f>'Election CUP'!G224</f>
        <v>1.25</v>
      </c>
      <c r="E42" s="502">
        <f>'Election CUP'!H224</f>
        <v>1.75</v>
      </c>
      <c r="F42" s="502">
        <f>'Election CUP'!I224</f>
        <v>0.75</v>
      </c>
      <c r="G42" s="502">
        <f>'Election CUP'!J224</f>
        <v>0.5</v>
      </c>
      <c r="H42" s="502">
        <f>'Election CUP'!K224</f>
        <v>1.5</v>
      </c>
      <c r="I42" s="521" t="s">
        <v>55</v>
      </c>
      <c r="J42" s="522"/>
      <c r="K42" s="503">
        <f>'Election CUP'!Q224</f>
        <v>1.5</v>
      </c>
      <c r="L42" s="503">
        <f>'Election CUP'!R224</f>
        <v>0.5</v>
      </c>
      <c r="M42" s="503">
        <f>'Election CUP'!S224</f>
        <v>2.5</v>
      </c>
      <c r="N42" s="503">
        <f>'Election CUP'!T224</f>
        <v>2</v>
      </c>
      <c r="O42" s="503">
        <f>'Election CUP'!U224</f>
        <v>0</v>
      </c>
      <c r="P42" s="503">
        <f>'Election CUP'!V224</f>
        <v>1</v>
      </c>
      <c r="Q42" s="332"/>
    </row>
    <row r="43" spans="2:33" ht="24" customHeight="1" x14ac:dyDescent="0.25">
      <c r="B43" s="331"/>
      <c r="C43" s="283">
        <f>_xlfn.RANK.EQ(C42,C42:H42,0)</f>
        <v>4</v>
      </c>
      <c r="D43" s="283">
        <f>_xlfn.RANK.EQ(D42,C42:H42,0)</f>
        <v>3</v>
      </c>
      <c r="E43" s="283">
        <f>_xlfn.RANK.EQ(E42,C42:H42,0)</f>
        <v>1</v>
      </c>
      <c r="F43" s="283">
        <f>_xlfn.RANK.EQ(F42,C42:H42,0)</f>
        <v>4</v>
      </c>
      <c r="G43" s="283">
        <f>_xlfn.RANK.EQ(G42,C42:H42,0)</f>
        <v>6</v>
      </c>
      <c r="H43" s="283">
        <f>_xlfn.RANK.EQ(H42,C42:H42,0)</f>
        <v>2</v>
      </c>
      <c r="I43" s="516" t="s">
        <v>107</v>
      </c>
      <c r="J43" s="517"/>
      <c r="K43" s="283">
        <f>_xlfn.RANK.EQ(K42,K42:P42,0)</f>
        <v>3</v>
      </c>
      <c r="L43" s="283">
        <f>_xlfn.RANK.EQ(L42,K42:P42,0)</f>
        <v>5</v>
      </c>
      <c r="M43" s="283">
        <f>_xlfn.RANK.EQ(M42,K42:P42,0)</f>
        <v>1</v>
      </c>
      <c r="N43" s="283">
        <f>_xlfn.RANK.EQ(N42,K42:P42,0)</f>
        <v>2</v>
      </c>
      <c r="O43" s="283">
        <f>_xlfn.RANK.EQ(O42,K42:P42,0)</f>
        <v>6</v>
      </c>
      <c r="P43" s="283">
        <f>_xlfn.RANK.EQ(P42,K42:P42,0)</f>
        <v>4</v>
      </c>
      <c r="Q43" s="332"/>
    </row>
    <row r="44" spans="2:33" ht="24" customHeight="1" x14ac:dyDescent="0.25">
      <c r="B44" s="331"/>
      <c r="C44" s="283">
        <f>_xlfn.RANK.EQ(C42,C42:P42,0)</f>
        <v>8</v>
      </c>
      <c r="D44" s="283">
        <f>_xlfn.RANK.EQ(D42,C42:P42,0)</f>
        <v>6</v>
      </c>
      <c r="E44" s="283">
        <f>_xlfn.RANK.EQ(E42,C42:P42,0)</f>
        <v>3</v>
      </c>
      <c r="F44" s="283">
        <f>_xlfn.RANK.EQ(F42,C42:P42,0)</f>
        <v>8</v>
      </c>
      <c r="G44" s="283">
        <f>_xlfn.RANK.EQ(G42,C42:P42,0)</f>
        <v>10</v>
      </c>
      <c r="H44" s="283">
        <f>_xlfn.RANK.EQ(H42,C42:P42,0)</f>
        <v>4</v>
      </c>
      <c r="I44" s="516" t="s">
        <v>109</v>
      </c>
      <c r="J44" s="517"/>
      <c r="K44" s="283">
        <f>_xlfn.RANK.EQ(K42,C42:P42,0)</f>
        <v>4</v>
      </c>
      <c r="L44" s="283">
        <f>_xlfn.RANK.EQ(L42,C42:P42,0)</f>
        <v>10</v>
      </c>
      <c r="M44" s="283">
        <f>_xlfn.RANK.EQ(M42,C42:P42,0)</f>
        <v>1</v>
      </c>
      <c r="N44" s="283">
        <f>_xlfn.RANK.EQ(N42,C42:P42,0)</f>
        <v>2</v>
      </c>
      <c r="O44" s="283">
        <f>_xlfn.RANK.EQ(O42,C42:P42,0)</f>
        <v>12</v>
      </c>
      <c r="P44" s="283">
        <f>_xlfn.RANK.EQ(P42,C42:P42,0)</f>
        <v>7</v>
      </c>
      <c r="Q44" s="332"/>
    </row>
    <row r="45" spans="2:33" ht="24" customHeight="1" thickBot="1" x14ac:dyDescent="0.3">
      <c r="B45" s="335"/>
      <c r="C45" s="336"/>
      <c r="D45" s="336"/>
      <c r="E45" s="336"/>
      <c r="F45" s="336"/>
      <c r="G45" s="336"/>
      <c r="H45" s="336"/>
      <c r="I45" s="337"/>
      <c r="J45" s="337"/>
      <c r="K45" s="336"/>
      <c r="L45" s="336"/>
      <c r="M45" s="336"/>
      <c r="N45" s="336"/>
      <c r="O45" s="336"/>
      <c r="P45" s="336"/>
      <c r="Q45" s="338"/>
    </row>
    <row r="46" spans="2:33" ht="24" customHeight="1" x14ac:dyDescent="0.25">
      <c r="C46" s="294"/>
      <c r="D46" s="294"/>
      <c r="E46" s="294"/>
      <c r="F46" s="294"/>
      <c r="G46" s="294"/>
      <c r="H46" s="294"/>
      <c r="I46" s="295"/>
      <c r="J46" s="295"/>
      <c r="K46" s="294"/>
      <c r="L46" s="294"/>
      <c r="M46" s="294"/>
      <c r="N46" s="294"/>
      <c r="O46" s="294"/>
      <c r="P46" s="294"/>
    </row>
    <row r="47" spans="2:33" ht="24" customHeight="1" x14ac:dyDescent="0.25">
      <c r="C47" s="294"/>
      <c r="D47" s="294"/>
      <c r="E47" s="294"/>
      <c r="F47" s="294"/>
      <c r="G47" s="294"/>
      <c r="H47" s="294"/>
      <c r="I47" s="295"/>
      <c r="J47" s="295"/>
      <c r="K47" s="294"/>
      <c r="L47" s="294"/>
      <c r="M47" s="294"/>
      <c r="N47" s="294"/>
      <c r="O47" s="294"/>
      <c r="P47" s="294"/>
    </row>
    <row r="48" spans="2:33" ht="24" customHeight="1" x14ac:dyDescent="0.25">
      <c r="C48" s="294"/>
      <c r="D48" s="294"/>
      <c r="E48" s="294"/>
      <c r="F48" s="294"/>
      <c r="G48" s="294"/>
      <c r="H48" s="294"/>
      <c r="I48" s="295"/>
      <c r="J48" s="295"/>
      <c r="K48" s="294"/>
      <c r="L48" s="294"/>
      <c r="M48" s="294"/>
      <c r="N48" s="294"/>
      <c r="O48" s="294"/>
      <c r="P48" s="294"/>
    </row>
    <row r="49" spans="2:17" ht="24" customHeight="1" x14ac:dyDescent="0.25">
      <c r="C49" s="294"/>
      <c r="D49" s="294"/>
      <c r="E49" s="294"/>
      <c r="F49" s="294"/>
      <c r="G49" s="294"/>
      <c r="H49" s="294"/>
      <c r="I49" s="295"/>
      <c r="J49" s="295"/>
      <c r="K49" s="294"/>
      <c r="L49" s="294"/>
      <c r="M49" s="294"/>
      <c r="N49" s="294"/>
      <c r="O49" s="294"/>
      <c r="P49" s="294"/>
    </row>
    <row r="50" spans="2:17" ht="24" customHeight="1" x14ac:dyDescent="0.25">
      <c r="C50" s="294"/>
      <c r="D50" s="294"/>
      <c r="E50" s="294"/>
      <c r="F50" s="294"/>
      <c r="G50" s="294"/>
      <c r="H50" s="294"/>
      <c r="I50" s="295"/>
      <c r="J50" s="295"/>
      <c r="K50" s="294"/>
      <c r="L50" s="294"/>
      <c r="M50" s="294"/>
      <c r="N50" s="294"/>
      <c r="O50" s="294"/>
      <c r="P50" s="294"/>
    </row>
    <row r="51" spans="2:17" ht="24" customHeight="1" thickBot="1" x14ac:dyDescent="0.3">
      <c r="J51" s="2"/>
      <c r="L51" s="294"/>
      <c r="M51" s="294"/>
      <c r="N51" s="294"/>
      <c r="O51" s="294"/>
      <c r="P51" s="294"/>
      <c r="Q51" s="294"/>
    </row>
    <row r="52" spans="2:17" ht="24" customHeight="1" thickTop="1" x14ac:dyDescent="0.25">
      <c r="B52" s="271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5"/>
    </row>
    <row r="53" spans="2:17" ht="24" customHeight="1" x14ac:dyDescent="0.25">
      <c r="B53" s="270"/>
      <c r="C53" s="2"/>
      <c r="D53" s="2"/>
      <c r="E53" s="286" t="str">
        <f>'DAY 1 INPUT'!F4</f>
        <v>Steve</v>
      </c>
      <c r="F53" s="286" t="str">
        <f>'DAY 1 INPUT'!G4</f>
        <v>Jeff</v>
      </c>
      <c r="G53" s="287" t="str">
        <f>'DAY 1 INPUT'!H4</f>
        <v>Mike</v>
      </c>
      <c r="H53" s="287" t="str">
        <f>'DAY 1 INPUT'!I4</f>
        <v>Rich M</v>
      </c>
      <c r="I53" s="290" t="str">
        <f>'DAY 1 INPUT'!J4</f>
        <v>Derm</v>
      </c>
      <c r="J53" s="290" t="str">
        <f>'DAY 1 INPUT'!K4</f>
        <v>Tom</v>
      </c>
      <c r="K53" s="291" t="str">
        <f>'DAY 1 INPUT'!L4</f>
        <v>Neil</v>
      </c>
      <c r="L53" s="291" t="str">
        <f>'DAY 1 INPUT'!M4</f>
        <v>Stew</v>
      </c>
      <c r="M53" s="289" t="str">
        <f>'DAY 1 INPUT'!N4</f>
        <v>Derek</v>
      </c>
      <c r="N53" s="289" t="str">
        <f>'DAY 1 INPUT'!O4</f>
        <v>Paul</v>
      </c>
      <c r="O53" s="292" t="str">
        <f>'DAY 1 INPUT'!P4</f>
        <v>Brian</v>
      </c>
      <c r="P53" s="292" t="str">
        <f>'DAY 1 INPUT'!Q4</f>
        <v>Robin</v>
      </c>
      <c r="Q53" s="273"/>
    </row>
    <row r="54" spans="2:17" ht="24" customHeight="1" x14ac:dyDescent="0.25">
      <c r="B54" s="270"/>
      <c r="C54" s="2" t="s">
        <v>42</v>
      </c>
      <c r="D54" s="2"/>
      <c r="E54" s="284">
        <f>'DAY 1 INPUT'!F5</f>
        <v>38</v>
      </c>
      <c r="F54" s="284">
        <f>'DAY 1 INPUT'!G5</f>
        <v>18</v>
      </c>
      <c r="G54" s="284">
        <f>'DAY 1 INPUT'!H5</f>
        <v>20</v>
      </c>
      <c r="H54" s="284">
        <f>'DAY 1 INPUT'!I5</f>
        <v>31</v>
      </c>
      <c r="I54" s="284">
        <f>'DAY 1 INPUT'!J5</f>
        <v>18</v>
      </c>
      <c r="J54" s="284">
        <f>'DAY 1 INPUT'!K5</f>
        <v>34</v>
      </c>
      <c r="K54" s="284">
        <f>'DAY 1 INPUT'!L5</f>
        <v>18</v>
      </c>
      <c r="L54" s="284">
        <f>'DAY 1 INPUT'!M5</f>
        <v>19</v>
      </c>
      <c r="M54" s="284">
        <f>'DAY 1 INPUT'!N5</f>
        <v>24</v>
      </c>
      <c r="N54" s="284">
        <f>'DAY 1 INPUT'!O5</f>
        <v>16</v>
      </c>
      <c r="O54" s="284">
        <f>'DAY 1 INPUT'!P5</f>
        <v>32</v>
      </c>
      <c r="P54" s="284">
        <f>'DAY 1 INPUT'!Q5</f>
        <v>12</v>
      </c>
      <c r="Q54" s="273"/>
    </row>
    <row r="55" spans="2:17" ht="24" customHeight="1" x14ac:dyDescent="0.25">
      <c r="B55" s="270"/>
      <c r="C55" s="2" t="s">
        <v>103</v>
      </c>
      <c r="D55" s="2"/>
      <c r="E55" s="283">
        <f>'Handicap Review'!G6</f>
        <v>36</v>
      </c>
      <c r="F55" s="283">
        <f>'Handicap Review'!H6</f>
        <v>29</v>
      </c>
      <c r="G55" s="283">
        <f>'Handicap Review'!I6</f>
        <v>30</v>
      </c>
      <c r="H55" s="283">
        <f>'Handicap Review'!J6</f>
        <v>32</v>
      </c>
      <c r="I55" s="283">
        <f>'Handicap Review'!K6</f>
        <v>25</v>
      </c>
      <c r="J55" s="283">
        <f>'Handicap Review'!L6</f>
        <v>34</v>
      </c>
      <c r="K55" s="283">
        <f>'Handicap Review'!M6</f>
        <v>29</v>
      </c>
      <c r="L55" s="283">
        <f>'Handicap Review'!N6</f>
        <v>35</v>
      </c>
      <c r="M55" s="283">
        <f>'Handicap Review'!O6</f>
        <v>32</v>
      </c>
      <c r="N55" s="283">
        <f>'Handicap Review'!P6</f>
        <v>28</v>
      </c>
      <c r="O55" s="283">
        <f>'Handicap Review'!Q6</f>
        <v>36</v>
      </c>
      <c r="P55" s="283">
        <f>'Handicap Review'!R6</f>
        <v>24</v>
      </c>
      <c r="Q55" s="273"/>
    </row>
    <row r="56" spans="2:17" ht="24" customHeight="1" x14ac:dyDescent="0.25">
      <c r="B56" s="270"/>
      <c r="C56" s="2" t="s">
        <v>104</v>
      </c>
      <c r="D56" s="2"/>
      <c r="E56" s="283">
        <f>'Handicap Review'!G12</f>
        <v>38</v>
      </c>
      <c r="F56" s="283">
        <f>'Handicap Review'!H12</f>
        <v>31</v>
      </c>
      <c r="G56" s="283">
        <f>'Handicap Review'!I12</f>
        <v>34</v>
      </c>
      <c r="H56" s="283">
        <f>'Handicap Review'!J12</f>
        <v>34</v>
      </c>
      <c r="I56" s="283">
        <f>'Handicap Review'!K12</f>
        <v>28</v>
      </c>
      <c r="J56" s="283">
        <f>'Handicap Review'!L12</f>
        <v>38</v>
      </c>
      <c r="K56" s="283">
        <f>'Handicap Review'!M12</f>
        <v>26</v>
      </c>
      <c r="L56" s="283">
        <f>'Handicap Review'!N12</f>
        <v>27</v>
      </c>
      <c r="M56" s="283">
        <f>'Handicap Review'!O12</f>
        <v>35</v>
      </c>
      <c r="N56" s="283">
        <f>'Handicap Review'!P12</f>
        <v>29</v>
      </c>
      <c r="O56" s="283">
        <f>'Handicap Review'!Q12</f>
        <v>35</v>
      </c>
      <c r="P56" s="283">
        <f>'Handicap Review'!R12</f>
        <v>19</v>
      </c>
      <c r="Q56" s="273"/>
    </row>
    <row r="57" spans="2:17" ht="24" customHeight="1" x14ac:dyDescent="0.25">
      <c r="B57" s="270"/>
      <c r="C57" s="280" t="s">
        <v>106</v>
      </c>
      <c r="D57" s="2"/>
      <c r="E57" s="283">
        <f>(((E54*2)-(E55+E56))/2)</f>
        <v>1</v>
      </c>
      <c r="F57" s="283">
        <f t="shared" ref="F57:P57" si="5">(((F54*2)-(F55+F56))/2)</f>
        <v>-12</v>
      </c>
      <c r="G57" s="283">
        <f t="shared" si="5"/>
        <v>-12</v>
      </c>
      <c r="H57" s="283">
        <f t="shared" si="5"/>
        <v>-2</v>
      </c>
      <c r="I57" s="283">
        <f t="shared" si="5"/>
        <v>-8.5</v>
      </c>
      <c r="J57" s="283">
        <f t="shared" si="5"/>
        <v>-2</v>
      </c>
      <c r="K57" s="283">
        <f t="shared" si="5"/>
        <v>-9.5</v>
      </c>
      <c r="L57" s="283">
        <f t="shared" si="5"/>
        <v>-12</v>
      </c>
      <c r="M57" s="283">
        <f t="shared" si="5"/>
        <v>-9.5</v>
      </c>
      <c r="N57" s="283">
        <f t="shared" si="5"/>
        <v>-12.5</v>
      </c>
      <c r="O57" s="283">
        <f t="shared" si="5"/>
        <v>-3.5</v>
      </c>
      <c r="P57" s="283">
        <f t="shared" si="5"/>
        <v>-9.5</v>
      </c>
      <c r="Q57" s="273"/>
    </row>
    <row r="58" spans="2:17" ht="24" customHeight="1" x14ac:dyDescent="0.25">
      <c r="B58" s="270"/>
      <c r="C58" s="2"/>
      <c r="D58" s="293" t="s">
        <v>105</v>
      </c>
      <c r="E58" s="285">
        <f>'Handicap Review'!G27</f>
        <v>2</v>
      </c>
      <c r="F58" s="285">
        <f>'Handicap Review'!H27</f>
        <v>-12</v>
      </c>
      <c r="G58" s="285">
        <f>'Handicap Review'!I27</f>
        <v>-12</v>
      </c>
      <c r="H58" s="285">
        <f>'Handicap Review'!J27</f>
        <v>-2</v>
      </c>
      <c r="I58" s="285">
        <f>'Handicap Review'!K27</f>
        <v>-8.5</v>
      </c>
      <c r="J58" s="285">
        <f>'Handicap Review'!L27</f>
        <v>-2</v>
      </c>
      <c r="K58" s="285">
        <f>'Handicap Review'!M27</f>
        <v>-9.5</v>
      </c>
      <c r="L58" s="285">
        <f>'Handicap Review'!N27</f>
        <v>-12</v>
      </c>
      <c r="M58" s="285">
        <f>'Handicap Review'!O27</f>
        <v>-9.5</v>
      </c>
      <c r="N58" s="285">
        <f>'Handicap Review'!P27</f>
        <v>-12.5</v>
      </c>
      <c r="O58" s="285">
        <f>'Handicap Review'!Q27</f>
        <v>-3.5</v>
      </c>
      <c r="P58" s="285">
        <f>'Handicap Review'!R27</f>
        <v>-9.5</v>
      </c>
      <c r="Q58" s="273"/>
    </row>
    <row r="59" spans="2:17" ht="24" customHeight="1" x14ac:dyDescent="0.25">
      <c r="B59" s="270"/>
      <c r="C59" s="2"/>
      <c r="D59" s="293" t="s">
        <v>8</v>
      </c>
      <c r="E59" s="25"/>
      <c r="F59" s="2"/>
      <c r="G59" s="2"/>
      <c r="H59" s="2"/>
      <c r="I59" s="2"/>
      <c r="J59" s="2"/>
      <c r="K59" s="2"/>
      <c r="L59" s="25" t="s">
        <v>188</v>
      </c>
      <c r="M59" s="2"/>
      <c r="N59" s="2"/>
      <c r="O59" s="2"/>
      <c r="P59" s="2"/>
      <c r="Q59" s="273"/>
    </row>
    <row r="60" spans="2:17" ht="24" customHeight="1" thickBot="1" x14ac:dyDescent="0.3">
      <c r="B60" s="268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74"/>
    </row>
    <row r="61" spans="2:17" ht="24" customHeight="1" thickTop="1" x14ac:dyDescent="0.25"/>
  </sheetData>
  <mergeCells count="8">
    <mergeCell ref="I43:J43"/>
    <mergeCell ref="I44:J44"/>
    <mergeCell ref="I30:J30"/>
    <mergeCell ref="I41:J41"/>
    <mergeCell ref="I42:J42"/>
    <mergeCell ref="I31:J31"/>
    <mergeCell ref="I33:J33"/>
    <mergeCell ref="I32:J32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224"/>
  <sheetViews>
    <sheetView tabSelected="1" topLeftCell="A174" zoomScale="71" zoomScaleNormal="71" workbookViewId="0">
      <selection activeCell="O198" sqref="O198"/>
    </sheetView>
  </sheetViews>
  <sheetFormatPr defaultRowHeight="15" x14ac:dyDescent="0.25"/>
  <cols>
    <col min="2" max="3" width="9.140625" style="239" customWidth="1"/>
    <col min="4" max="12" width="9.140625" style="239"/>
    <col min="13" max="13" width="9.140625" style="239" customWidth="1"/>
    <col min="14" max="14" width="4.7109375" style="239" customWidth="1"/>
    <col min="15" max="15" width="9.140625" style="239" customWidth="1"/>
    <col min="16" max="24" width="9.140625" style="239"/>
    <col min="25" max="25" width="9.140625" style="239" customWidth="1"/>
    <col min="251" max="251" width="16.140625" customWidth="1"/>
    <col min="252" max="252" width="18.7109375" customWidth="1"/>
    <col min="261" max="261" width="26.42578125" customWidth="1"/>
    <col min="507" max="507" width="16.140625" customWidth="1"/>
    <col min="508" max="508" width="18.7109375" customWidth="1"/>
    <col min="517" max="517" width="26.42578125" customWidth="1"/>
    <col min="763" max="763" width="16.140625" customWidth="1"/>
    <col min="764" max="764" width="18.7109375" customWidth="1"/>
    <col min="773" max="773" width="26.42578125" customWidth="1"/>
    <col min="1019" max="1019" width="16.140625" customWidth="1"/>
    <col min="1020" max="1020" width="18.7109375" customWidth="1"/>
    <col min="1029" max="1029" width="26.42578125" customWidth="1"/>
    <col min="1275" max="1275" width="16.140625" customWidth="1"/>
    <col min="1276" max="1276" width="18.7109375" customWidth="1"/>
    <col min="1285" max="1285" width="26.42578125" customWidth="1"/>
    <col min="1531" max="1531" width="16.140625" customWidth="1"/>
    <col min="1532" max="1532" width="18.7109375" customWidth="1"/>
    <col min="1541" max="1541" width="26.42578125" customWidth="1"/>
    <col min="1787" max="1787" width="16.140625" customWidth="1"/>
    <col min="1788" max="1788" width="18.7109375" customWidth="1"/>
    <col min="1797" max="1797" width="26.42578125" customWidth="1"/>
    <col min="2043" max="2043" width="16.140625" customWidth="1"/>
    <col min="2044" max="2044" width="18.7109375" customWidth="1"/>
    <col min="2053" max="2053" width="26.42578125" customWidth="1"/>
    <col min="2299" max="2299" width="16.140625" customWidth="1"/>
    <col min="2300" max="2300" width="18.7109375" customWidth="1"/>
    <col min="2309" max="2309" width="26.42578125" customWidth="1"/>
    <col min="2555" max="2555" width="16.140625" customWidth="1"/>
    <col min="2556" max="2556" width="18.7109375" customWidth="1"/>
    <col min="2565" max="2565" width="26.42578125" customWidth="1"/>
    <col min="2811" max="2811" width="16.140625" customWidth="1"/>
    <col min="2812" max="2812" width="18.7109375" customWidth="1"/>
    <col min="2821" max="2821" width="26.42578125" customWidth="1"/>
    <col min="3067" max="3067" width="16.140625" customWidth="1"/>
    <col min="3068" max="3068" width="18.7109375" customWidth="1"/>
    <col min="3077" max="3077" width="26.42578125" customWidth="1"/>
    <col min="3323" max="3323" width="16.140625" customWidth="1"/>
    <col min="3324" max="3324" width="18.7109375" customWidth="1"/>
    <col min="3333" max="3333" width="26.42578125" customWidth="1"/>
    <col min="3579" max="3579" width="16.140625" customWidth="1"/>
    <col min="3580" max="3580" width="18.7109375" customWidth="1"/>
    <col min="3589" max="3589" width="26.42578125" customWidth="1"/>
    <col min="3835" max="3835" width="16.140625" customWidth="1"/>
    <col min="3836" max="3836" width="18.7109375" customWidth="1"/>
    <col min="3845" max="3845" width="26.42578125" customWidth="1"/>
    <col min="4091" max="4091" width="16.140625" customWidth="1"/>
    <col min="4092" max="4092" width="18.7109375" customWidth="1"/>
    <col min="4101" max="4101" width="26.42578125" customWidth="1"/>
    <col min="4347" max="4347" width="16.140625" customWidth="1"/>
    <col min="4348" max="4348" width="18.7109375" customWidth="1"/>
    <col min="4357" max="4357" width="26.42578125" customWidth="1"/>
    <col min="4603" max="4603" width="16.140625" customWidth="1"/>
    <col min="4604" max="4604" width="18.7109375" customWidth="1"/>
    <col min="4613" max="4613" width="26.42578125" customWidth="1"/>
    <col min="4859" max="4859" width="16.140625" customWidth="1"/>
    <col min="4860" max="4860" width="18.7109375" customWidth="1"/>
    <col min="4869" max="4869" width="26.42578125" customWidth="1"/>
    <col min="5115" max="5115" width="16.140625" customWidth="1"/>
    <col min="5116" max="5116" width="18.7109375" customWidth="1"/>
    <col min="5125" max="5125" width="26.42578125" customWidth="1"/>
    <col min="5371" max="5371" width="16.140625" customWidth="1"/>
    <col min="5372" max="5372" width="18.7109375" customWidth="1"/>
    <col min="5381" max="5381" width="26.42578125" customWidth="1"/>
    <col min="5627" max="5627" width="16.140625" customWidth="1"/>
    <col min="5628" max="5628" width="18.7109375" customWidth="1"/>
    <col min="5637" max="5637" width="26.42578125" customWidth="1"/>
    <col min="5883" max="5883" width="16.140625" customWidth="1"/>
    <col min="5884" max="5884" width="18.7109375" customWidth="1"/>
    <col min="5893" max="5893" width="26.42578125" customWidth="1"/>
    <col min="6139" max="6139" width="16.140625" customWidth="1"/>
    <col min="6140" max="6140" width="18.7109375" customWidth="1"/>
    <col min="6149" max="6149" width="26.42578125" customWidth="1"/>
    <col min="6395" max="6395" width="16.140625" customWidth="1"/>
    <col min="6396" max="6396" width="18.7109375" customWidth="1"/>
    <col min="6405" max="6405" width="26.42578125" customWidth="1"/>
    <col min="6651" max="6651" width="16.140625" customWidth="1"/>
    <col min="6652" max="6652" width="18.7109375" customWidth="1"/>
    <col min="6661" max="6661" width="26.42578125" customWidth="1"/>
    <col min="6907" max="6907" width="16.140625" customWidth="1"/>
    <col min="6908" max="6908" width="18.7109375" customWidth="1"/>
    <col min="6917" max="6917" width="26.42578125" customWidth="1"/>
    <col min="7163" max="7163" width="16.140625" customWidth="1"/>
    <col min="7164" max="7164" width="18.7109375" customWidth="1"/>
    <col min="7173" max="7173" width="26.42578125" customWidth="1"/>
    <col min="7419" max="7419" width="16.140625" customWidth="1"/>
    <col min="7420" max="7420" width="18.7109375" customWidth="1"/>
    <col min="7429" max="7429" width="26.42578125" customWidth="1"/>
    <col min="7675" max="7675" width="16.140625" customWidth="1"/>
    <col min="7676" max="7676" width="18.7109375" customWidth="1"/>
    <col min="7685" max="7685" width="26.42578125" customWidth="1"/>
    <col min="7931" max="7931" width="16.140625" customWidth="1"/>
    <col min="7932" max="7932" width="18.7109375" customWidth="1"/>
    <col min="7941" max="7941" width="26.42578125" customWidth="1"/>
    <col min="8187" max="8187" width="16.140625" customWidth="1"/>
    <col min="8188" max="8188" width="18.7109375" customWidth="1"/>
    <col min="8197" max="8197" width="26.42578125" customWidth="1"/>
    <col min="8443" max="8443" width="16.140625" customWidth="1"/>
    <col min="8444" max="8444" width="18.7109375" customWidth="1"/>
    <col min="8453" max="8453" width="26.42578125" customWidth="1"/>
    <col min="8699" max="8699" width="16.140625" customWidth="1"/>
    <col min="8700" max="8700" width="18.7109375" customWidth="1"/>
    <col min="8709" max="8709" width="26.42578125" customWidth="1"/>
    <col min="8955" max="8955" width="16.140625" customWidth="1"/>
    <col min="8956" max="8956" width="18.7109375" customWidth="1"/>
    <col min="8965" max="8965" width="26.42578125" customWidth="1"/>
    <col min="9211" max="9211" width="16.140625" customWidth="1"/>
    <col min="9212" max="9212" width="18.7109375" customWidth="1"/>
    <col min="9221" max="9221" width="26.42578125" customWidth="1"/>
    <col min="9467" max="9467" width="16.140625" customWidth="1"/>
    <col min="9468" max="9468" width="18.7109375" customWidth="1"/>
    <col min="9477" max="9477" width="26.42578125" customWidth="1"/>
    <col min="9723" max="9723" width="16.140625" customWidth="1"/>
    <col min="9724" max="9724" width="18.7109375" customWidth="1"/>
    <col min="9733" max="9733" width="26.42578125" customWidth="1"/>
    <col min="9979" max="9979" width="16.140625" customWidth="1"/>
    <col min="9980" max="9980" width="18.7109375" customWidth="1"/>
    <col min="9989" max="9989" width="26.42578125" customWidth="1"/>
    <col min="10235" max="10235" width="16.140625" customWidth="1"/>
    <col min="10236" max="10236" width="18.7109375" customWidth="1"/>
    <col min="10245" max="10245" width="26.42578125" customWidth="1"/>
    <col min="10491" max="10491" width="16.140625" customWidth="1"/>
    <col min="10492" max="10492" width="18.7109375" customWidth="1"/>
    <col min="10501" max="10501" width="26.42578125" customWidth="1"/>
    <col min="10747" max="10747" width="16.140625" customWidth="1"/>
    <col min="10748" max="10748" width="18.7109375" customWidth="1"/>
    <col min="10757" max="10757" width="26.42578125" customWidth="1"/>
    <col min="11003" max="11003" width="16.140625" customWidth="1"/>
    <col min="11004" max="11004" width="18.7109375" customWidth="1"/>
    <col min="11013" max="11013" width="26.42578125" customWidth="1"/>
    <col min="11259" max="11259" width="16.140625" customWidth="1"/>
    <col min="11260" max="11260" width="18.7109375" customWidth="1"/>
    <col min="11269" max="11269" width="26.42578125" customWidth="1"/>
    <col min="11515" max="11515" width="16.140625" customWidth="1"/>
    <col min="11516" max="11516" width="18.7109375" customWidth="1"/>
    <col min="11525" max="11525" width="26.42578125" customWidth="1"/>
    <col min="11771" max="11771" width="16.140625" customWidth="1"/>
    <col min="11772" max="11772" width="18.7109375" customWidth="1"/>
    <col min="11781" max="11781" width="26.42578125" customWidth="1"/>
    <col min="12027" max="12027" width="16.140625" customWidth="1"/>
    <col min="12028" max="12028" width="18.7109375" customWidth="1"/>
    <col min="12037" max="12037" width="26.42578125" customWidth="1"/>
    <col min="12283" max="12283" width="16.140625" customWidth="1"/>
    <col min="12284" max="12284" width="18.7109375" customWidth="1"/>
    <col min="12293" max="12293" width="26.42578125" customWidth="1"/>
    <col min="12539" max="12539" width="16.140625" customWidth="1"/>
    <col min="12540" max="12540" width="18.7109375" customWidth="1"/>
    <col min="12549" max="12549" width="26.42578125" customWidth="1"/>
    <col min="12795" max="12795" width="16.140625" customWidth="1"/>
    <col min="12796" max="12796" width="18.7109375" customWidth="1"/>
    <col min="12805" max="12805" width="26.42578125" customWidth="1"/>
    <col min="13051" max="13051" width="16.140625" customWidth="1"/>
    <col min="13052" max="13052" width="18.7109375" customWidth="1"/>
    <col min="13061" max="13061" width="26.42578125" customWidth="1"/>
    <col min="13307" max="13307" width="16.140625" customWidth="1"/>
    <col min="13308" max="13308" width="18.7109375" customWidth="1"/>
    <col min="13317" max="13317" width="26.42578125" customWidth="1"/>
    <col min="13563" max="13563" width="16.140625" customWidth="1"/>
    <col min="13564" max="13564" width="18.7109375" customWidth="1"/>
    <col min="13573" max="13573" width="26.42578125" customWidth="1"/>
    <col min="13819" max="13819" width="16.140625" customWidth="1"/>
    <col min="13820" max="13820" width="18.7109375" customWidth="1"/>
    <col min="13829" max="13829" width="26.42578125" customWidth="1"/>
    <col min="14075" max="14075" width="16.140625" customWidth="1"/>
    <col min="14076" max="14076" width="18.7109375" customWidth="1"/>
    <col min="14085" max="14085" width="26.42578125" customWidth="1"/>
    <col min="14331" max="14331" width="16.140625" customWidth="1"/>
    <col min="14332" max="14332" width="18.7109375" customWidth="1"/>
    <col min="14341" max="14341" width="26.42578125" customWidth="1"/>
    <col min="14587" max="14587" width="16.140625" customWidth="1"/>
    <col min="14588" max="14588" width="18.7109375" customWidth="1"/>
    <col min="14597" max="14597" width="26.42578125" customWidth="1"/>
    <col min="14843" max="14843" width="16.140625" customWidth="1"/>
    <col min="14844" max="14844" width="18.7109375" customWidth="1"/>
    <col min="14853" max="14853" width="26.42578125" customWidth="1"/>
    <col min="15099" max="15099" width="16.140625" customWidth="1"/>
    <col min="15100" max="15100" width="18.7109375" customWidth="1"/>
    <col min="15109" max="15109" width="26.42578125" customWidth="1"/>
    <col min="15355" max="15355" width="16.140625" customWidth="1"/>
    <col min="15356" max="15356" width="18.7109375" customWidth="1"/>
    <col min="15365" max="15365" width="26.42578125" customWidth="1"/>
    <col min="15611" max="15611" width="16.140625" customWidth="1"/>
    <col min="15612" max="15612" width="18.7109375" customWidth="1"/>
    <col min="15621" max="15621" width="26.42578125" customWidth="1"/>
    <col min="15867" max="15867" width="16.140625" customWidth="1"/>
    <col min="15868" max="15868" width="18.7109375" customWidth="1"/>
    <col min="15877" max="15877" width="26.42578125" customWidth="1"/>
    <col min="16123" max="16123" width="16.140625" customWidth="1"/>
    <col min="16124" max="16124" width="18.7109375" customWidth="1"/>
    <col min="16133" max="16133" width="26.42578125" customWidth="1"/>
  </cols>
  <sheetData>
    <row r="1" spans="1:28" ht="31.5" x14ac:dyDescent="0.5">
      <c r="A1" s="162"/>
      <c r="B1" s="162"/>
      <c r="C1" s="162"/>
      <c r="D1" s="162"/>
      <c r="E1" s="162"/>
      <c r="F1" s="162"/>
      <c r="G1" s="197" t="s">
        <v>131</v>
      </c>
      <c r="H1" s="162"/>
      <c r="I1" s="162"/>
      <c r="J1" s="162"/>
      <c r="K1" s="162"/>
      <c r="L1" s="162"/>
      <c r="M1" s="162"/>
    </row>
    <row r="2" spans="1:28" x14ac:dyDescent="0.25">
      <c r="O2" s="151"/>
      <c r="P2" s="151"/>
      <c r="Q2" s="151"/>
      <c r="R2" s="151"/>
      <c r="S2" s="151"/>
      <c r="T2" s="151"/>
      <c r="U2"/>
      <c r="V2"/>
      <c r="W2" s="151"/>
      <c r="X2" s="151"/>
      <c r="Y2" s="151"/>
      <c r="Z2" s="69"/>
      <c r="AA2" s="69"/>
      <c r="AB2" s="69"/>
    </row>
    <row r="3" spans="1:28" ht="33.75" x14ac:dyDescent="0.4">
      <c r="A3" s="237" t="s">
        <v>71</v>
      </c>
      <c r="B3" s="162"/>
      <c r="D3" s="144" t="s">
        <v>56</v>
      </c>
      <c r="E3" s="239" t="s">
        <v>22</v>
      </c>
      <c r="F3" s="239" t="s">
        <v>0</v>
      </c>
      <c r="G3" s="241" t="s">
        <v>88</v>
      </c>
      <c r="H3" s="239" t="s">
        <v>52</v>
      </c>
      <c r="I3" s="240" t="s">
        <v>129</v>
      </c>
      <c r="J3" s="239" t="s">
        <v>0</v>
      </c>
      <c r="K3" s="239" t="s">
        <v>22</v>
      </c>
      <c r="L3" s="144" t="s">
        <v>56</v>
      </c>
      <c r="O3" s="237" t="s">
        <v>72</v>
      </c>
      <c r="P3" s="162"/>
      <c r="R3" s="144" t="s">
        <v>56</v>
      </c>
      <c r="S3" s="239" t="s">
        <v>22</v>
      </c>
      <c r="T3" s="239" t="s">
        <v>0</v>
      </c>
      <c r="U3" s="241" t="s">
        <v>86</v>
      </c>
      <c r="V3" s="239" t="s">
        <v>52</v>
      </c>
      <c r="W3" s="240" t="s">
        <v>167</v>
      </c>
      <c r="X3" s="239" t="s">
        <v>0</v>
      </c>
      <c r="Y3" s="239" t="s">
        <v>22</v>
      </c>
      <c r="Z3" s="144" t="s">
        <v>56</v>
      </c>
      <c r="AA3" s="239"/>
      <c r="AB3" s="69"/>
    </row>
    <row r="4" spans="1:28" x14ac:dyDescent="0.25">
      <c r="D4" s="144" t="s">
        <v>57</v>
      </c>
      <c r="E4" s="239" t="s">
        <v>55</v>
      </c>
      <c r="F4" s="239" t="s">
        <v>55</v>
      </c>
      <c r="G4" s="239" t="s">
        <v>54</v>
      </c>
      <c r="H4" s="239" t="s">
        <v>53</v>
      </c>
      <c r="I4" s="239" t="s">
        <v>54</v>
      </c>
      <c r="J4" s="239" t="s">
        <v>55</v>
      </c>
      <c r="K4" s="239" t="s">
        <v>55</v>
      </c>
      <c r="L4" s="144" t="s">
        <v>57</v>
      </c>
      <c r="O4"/>
      <c r="R4" s="144" t="s">
        <v>57</v>
      </c>
      <c r="S4" s="239" t="s">
        <v>55</v>
      </c>
      <c r="T4" s="239" t="s">
        <v>55</v>
      </c>
      <c r="U4" s="239" t="s">
        <v>54</v>
      </c>
      <c r="V4" s="239" t="s">
        <v>53</v>
      </c>
      <c r="W4" s="239" t="s">
        <v>54</v>
      </c>
      <c r="X4" s="239" t="s">
        <v>55</v>
      </c>
      <c r="Y4" s="239" t="s">
        <v>55</v>
      </c>
      <c r="Z4" s="144" t="s">
        <v>57</v>
      </c>
      <c r="AA4" s="239"/>
      <c r="AB4" s="69"/>
    </row>
    <row r="5" spans="1:28" x14ac:dyDescent="0.25">
      <c r="D5" s="145">
        <f>E5-K5</f>
        <v>-1</v>
      </c>
      <c r="E5" s="8">
        <f>F5</f>
        <v>0</v>
      </c>
      <c r="F5" s="8">
        <f>IF(G5&lt;I5,1,0)</f>
        <v>0</v>
      </c>
      <c r="G5" s="8">
        <f>MIN('Day 1 Cards'!Z71,'Day 1 Cards'!U71)</f>
        <v>7</v>
      </c>
      <c r="H5" s="8">
        <f>'DAY 1 INPUT'!B6</f>
        <v>1</v>
      </c>
      <c r="I5" s="8">
        <f>MIN('Day 1 Cards'!U40,'Day 1 Cards'!Z40)</f>
        <v>4</v>
      </c>
      <c r="J5" s="8">
        <f>IF(I5&lt;G5,1,0)</f>
        <v>1</v>
      </c>
      <c r="K5" s="8">
        <f>J5</f>
        <v>1</v>
      </c>
      <c r="L5" s="145">
        <f>K5-E5</f>
        <v>1</v>
      </c>
      <c r="O5"/>
      <c r="R5" s="145">
        <f>S5-Y5</f>
        <v>-1</v>
      </c>
      <c r="S5" s="8">
        <f>T5</f>
        <v>0</v>
      </c>
      <c r="T5" s="8">
        <f>IF(U5&lt;W5,1,0)</f>
        <v>0</v>
      </c>
      <c r="U5" s="8">
        <f>MIN('Day 1 Cards'!Z9,'Day 1 Cards'!U9)</f>
        <v>8</v>
      </c>
      <c r="V5" s="8">
        <f t="shared" ref="V5:V22" si="0">H5</f>
        <v>1</v>
      </c>
      <c r="W5" s="8">
        <f>MIN('Day 1 Cards'!AE71,'Day 1 Cards'!AK71)</f>
        <v>5</v>
      </c>
      <c r="X5" s="8">
        <f>IF(W5&lt;U5,1,0)</f>
        <v>1</v>
      </c>
      <c r="Y5" s="8">
        <f>X5</f>
        <v>1</v>
      </c>
      <c r="Z5" s="145">
        <f>Y5-S5</f>
        <v>1</v>
      </c>
      <c r="AA5" s="239"/>
      <c r="AB5" s="69"/>
    </row>
    <row r="6" spans="1:28" x14ac:dyDescent="0.25">
      <c r="D6" s="145">
        <f t="shared" ref="D6:D22" si="1">E6-K6</f>
        <v>-1</v>
      </c>
      <c r="E6" s="8">
        <f>SUM(F5:F6)</f>
        <v>0</v>
      </c>
      <c r="F6" s="8">
        <f t="shared" ref="F6:F22" si="2">IF(G6&lt;I6,1,0)</f>
        <v>0</v>
      </c>
      <c r="G6" s="8">
        <f>MIN('Day 1 Cards'!Z72,'Day 1 Cards'!U72)</f>
        <v>6</v>
      </c>
      <c r="H6" s="8">
        <f>'DAY 1 INPUT'!B7</f>
        <v>2</v>
      </c>
      <c r="I6" s="8">
        <f>MIN('Day 1 Cards'!U41,'Day 1 Cards'!Z41)</f>
        <v>6</v>
      </c>
      <c r="J6" s="8">
        <f t="shared" ref="J6:J22" si="3">IF(I6&lt;G6,1,0)</f>
        <v>0</v>
      </c>
      <c r="K6" s="8">
        <f>SUM(J5:J6)</f>
        <v>1</v>
      </c>
      <c r="L6" s="145">
        <f t="shared" ref="L6:L22" si="4">K6-E6</f>
        <v>1</v>
      </c>
      <c r="O6"/>
      <c r="R6" s="145">
        <f t="shared" ref="R6:R22" si="5">S6-Y6</f>
        <v>-2</v>
      </c>
      <c r="S6" s="8">
        <f>SUM(T5:T6)</f>
        <v>0</v>
      </c>
      <c r="T6" s="8">
        <f t="shared" ref="T6:T22" si="6">IF(U6&lt;W6,1,0)</f>
        <v>0</v>
      </c>
      <c r="U6" s="8">
        <f>MIN('Day 1 Cards'!Z10,'Day 1 Cards'!U10)</f>
        <v>5</v>
      </c>
      <c r="V6" s="8">
        <f t="shared" si="0"/>
        <v>2</v>
      </c>
      <c r="W6" s="8">
        <f>MIN('Day 1 Cards'!AE72,'Day 1 Cards'!AK72)</f>
        <v>4</v>
      </c>
      <c r="X6" s="8">
        <f t="shared" ref="X6:X22" si="7">IF(W6&lt;U6,1,0)</f>
        <v>1</v>
      </c>
      <c r="Y6" s="8">
        <f>SUM(X5:X6)</f>
        <v>2</v>
      </c>
      <c r="Z6" s="145">
        <f t="shared" ref="Z6:Z22" si="8">Y6-S6</f>
        <v>2</v>
      </c>
      <c r="AA6" s="239"/>
      <c r="AB6" s="69"/>
    </row>
    <row r="7" spans="1:28" x14ac:dyDescent="0.25">
      <c r="D7" s="145">
        <f t="shared" si="1"/>
        <v>-2</v>
      </c>
      <c r="E7" s="8">
        <f>SUM(F5:F7)</f>
        <v>0</v>
      </c>
      <c r="F7" s="8">
        <f t="shared" si="2"/>
        <v>0</v>
      </c>
      <c r="G7" s="8">
        <f>MIN('Day 1 Cards'!Z73,'Day 1 Cards'!U73)</f>
        <v>6</v>
      </c>
      <c r="H7" s="8">
        <f>'DAY 1 INPUT'!B8</f>
        <v>3</v>
      </c>
      <c r="I7" s="8">
        <f>MIN('Day 1 Cards'!U42,'Day 1 Cards'!Z42)</f>
        <v>4</v>
      </c>
      <c r="J7" s="8">
        <f t="shared" si="3"/>
        <v>1</v>
      </c>
      <c r="K7" s="8">
        <f>SUM(J5:J7)</f>
        <v>2</v>
      </c>
      <c r="L7" s="145">
        <f t="shared" si="4"/>
        <v>2</v>
      </c>
      <c r="O7"/>
      <c r="R7" s="145">
        <f t="shared" si="5"/>
        <v>-3</v>
      </c>
      <c r="S7" s="8">
        <f>SUM(T5:T7)</f>
        <v>0</v>
      </c>
      <c r="T7" s="8">
        <f t="shared" si="6"/>
        <v>0</v>
      </c>
      <c r="U7" s="8">
        <f>MIN('Day 1 Cards'!Z11,'Day 1 Cards'!U11)</f>
        <v>4</v>
      </c>
      <c r="V7" s="8">
        <f t="shared" si="0"/>
        <v>3</v>
      </c>
      <c r="W7" s="8">
        <f>MIN('Day 1 Cards'!AE73,'Day 1 Cards'!AK73)</f>
        <v>3</v>
      </c>
      <c r="X7" s="8">
        <f t="shared" si="7"/>
        <v>1</v>
      </c>
      <c r="Y7" s="8">
        <f>SUM(X5:X7)</f>
        <v>3</v>
      </c>
      <c r="Z7" s="145">
        <f t="shared" si="8"/>
        <v>3</v>
      </c>
      <c r="AA7" s="239"/>
      <c r="AB7" s="69"/>
    </row>
    <row r="8" spans="1:28" x14ac:dyDescent="0.25">
      <c r="D8" s="145">
        <f t="shared" si="1"/>
        <v>-3</v>
      </c>
      <c r="E8" s="8">
        <f>SUM(F5:F8)</f>
        <v>0</v>
      </c>
      <c r="F8" s="8">
        <f t="shared" si="2"/>
        <v>0</v>
      </c>
      <c r="G8" s="8">
        <f>MIN('Day 1 Cards'!Z74,'Day 1 Cards'!U74)</f>
        <v>3</v>
      </c>
      <c r="H8" s="8">
        <f>'DAY 1 INPUT'!B9</f>
        <v>4</v>
      </c>
      <c r="I8" s="8">
        <f>MIN('Day 1 Cards'!U43,'Day 1 Cards'!Z43)</f>
        <v>2</v>
      </c>
      <c r="J8" s="8">
        <f t="shared" si="3"/>
        <v>1</v>
      </c>
      <c r="K8" s="8">
        <f>SUM(J5:J8)</f>
        <v>3</v>
      </c>
      <c r="L8" s="145">
        <f t="shared" si="4"/>
        <v>3</v>
      </c>
      <c r="O8"/>
      <c r="R8" s="145">
        <f t="shared" si="5"/>
        <v>-2</v>
      </c>
      <c r="S8" s="8">
        <f>SUM(T5:T8)</f>
        <v>1</v>
      </c>
      <c r="T8" s="8">
        <f t="shared" si="6"/>
        <v>1</v>
      </c>
      <c r="U8" s="8">
        <f>MIN('Day 1 Cards'!Z12,'Day 1 Cards'!U12)</f>
        <v>3</v>
      </c>
      <c r="V8" s="8">
        <f t="shared" si="0"/>
        <v>4</v>
      </c>
      <c r="W8" s="8">
        <f>MIN('Day 1 Cards'!AE74,'Day 1 Cards'!AK74)</f>
        <v>4</v>
      </c>
      <c r="X8" s="8">
        <f t="shared" si="7"/>
        <v>0</v>
      </c>
      <c r="Y8" s="8">
        <f>SUM(X5:X8)</f>
        <v>3</v>
      </c>
      <c r="Z8" s="145">
        <f t="shared" si="8"/>
        <v>2</v>
      </c>
      <c r="AA8" s="239"/>
      <c r="AB8" s="69"/>
    </row>
    <row r="9" spans="1:28" x14ac:dyDescent="0.25">
      <c r="D9" s="145">
        <f t="shared" si="1"/>
        <v>-3</v>
      </c>
      <c r="E9" s="8">
        <f>SUM(F5:F9)</f>
        <v>0</v>
      </c>
      <c r="F9" s="8">
        <f t="shared" si="2"/>
        <v>0</v>
      </c>
      <c r="G9" s="8">
        <f>MIN('Day 1 Cards'!Z75,'Day 1 Cards'!U75)</f>
        <v>5</v>
      </c>
      <c r="H9" s="8">
        <f>'DAY 1 INPUT'!B10</f>
        <v>5</v>
      </c>
      <c r="I9" s="8">
        <f>MIN('Day 1 Cards'!U44,'Day 1 Cards'!Z44)</f>
        <v>5</v>
      </c>
      <c r="J9" s="8">
        <f t="shared" si="3"/>
        <v>0</v>
      </c>
      <c r="K9" s="8">
        <f>SUM(J5:J9)</f>
        <v>3</v>
      </c>
      <c r="L9" s="145">
        <f t="shared" si="4"/>
        <v>3</v>
      </c>
      <c r="O9"/>
      <c r="P9" s="151"/>
      <c r="R9" s="145">
        <f t="shared" si="5"/>
        <v>-1</v>
      </c>
      <c r="S9" s="8">
        <f>SUM(T5:T9)</f>
        <v>2</v>
      </c>
      <c r="T9" s="8">
        <f t="shared" si="6"/>
        <v>1</v>
      </c>
      <c r="U9" s="8">
        <f>MIN('Day 1 Cards'!Z13,'Day 1 Cards'!U13)</f>
        <v>4</v>
      </c>
      <c r="V9" s="8">
        <f t="shared" si="0"/>
        <v>5</v>
      </c>
      <c r="W9" s="8">
        <f>MIN('Day 1 Cards'!AE75,'Day 1 Cards'!AK75)</f>
        <v>5</v>
      </c>
      <c r="X9" s="8">
        <f t="shared" si="7"/>
        <v>0</v>
      </c>
      <c r="Y9" s="8">
        <f>SUM(X5:X9)</f>
        <v>3</v>
      </c>
      <c r="Z9" s="145">
        <f t="shared" si="8"/>
        <v>1</v>
      </c>
      <c r="AA9" s="239"/>
      <c r="AB9" s="69"/>
    </row>
    <row r="10" spans="1:28" x14ac:dyDescent="0.25">
      <c r="D10" s="145">
        <f t="shared" si="1"/>
        <v>-4</v>
      </c>
      <c r="E10" s="8">
        <f>SUM(F5:F10)</f>
        <v>0</v>
      </c>
      <c r="F10" s="8">
        <f t="shared" si="2"/>
        <v>0</v>
      </c>
      <c r="G10" s="8">
        <f>MIN('Day 1 Cards'!Z76,'Day 1 Cards'!U76)</f>
        <v>5</v>
      </c>
      <c r="H10" s="8">
        <f>'DAY 1 INPUT'!B11</f>
        <v>6</v>
      </c>
      <c r="I10" s="8">
        <f>MIN('Day 1 Cards'!U45,'Day 1 Cards'!Z45)</f>
        <v>4</v>
      </c>
      <c r="J10" s="8">
        <f t="shared" si="3"/>
        <v>1</v>
      </c>
      <c r="K10" s="8">
        <f>SUM(J5:J10)</f>
        <v>4</v>
      </c>
      <c r="L10" s="145">
        <f t="shared" si="4"/>
        <v>4</v>
      </c>
      <c r="O10"/>
      <c r="P10" s="151"/>
      <c r="R10" s="145">
        <f t="shared" si="5"/>
        <v>-1</v>
      </c>
      <c r="S10" s="8">
        <f>SUM(T5:T10)</f>
        <v>2</v>
      </c>
      <c r="T10" s="8">
        <f t="shared" si="6"/>
        <v>0</v>
      </c>
      <c r="U10" s="8">
        <f>MIN('Day 1 Cards'!Z14,'Day 1 Cards'!U14)</f>
        <v>4</v>
      </c>
      <c r="V10" s="8">
        <f t="shared" si="0"/>
        <v>6</v>
      </c>
      <c r="W10" s="8">
        <f>MIN('Day 1 Cards'!AE76,'Day 1 Cards'!AK76)</f>
        <v>4</v>
      </c>
      <c r="X10" s="8">
        <f t="shared" si="7"/>
        <v>0</v>
      </c>
      <c r="Y10" s="8">
        <f>SUM(X5:X10)</f>
        <v>3</v>
      </c>
      <c r="Z10" s="145">
        <f t="shared" si="8"/>
        <v>1</v>
      </c>
      <c r="AA10" s="239"/>
      <c r="AB10" s="69"/>
    </row>
    <row r="11" spans="1:28" x14ac:dyDescent="0.25">
      <c r="D11" s="145">
        <f t="shared" si="1"/>
        <v>-5</v>
      </c>
      <c r="E11" s="8">
        <f>SUM(F5:F11)</f>
        <v>0</v>
      </c>
      <c r="F11" s="8">
        <f t="shared" si="2"/>
        <v>0</v>
      </c>
      <c r="G11" s="8">
        <f>MIN('Day 1 Cards'!Z77,'Day 1 Cards'!U77)</f>
        <v>3</v>
      </c>
      <c r="H11" s="8">
        <f>'DAY 1 INPUT'!B12</f>
        <v>7</v>
      </c>
      <c r="I11" s="8">
        <f>MIN('Day 1 Cards'!U46,'Day 1 Cards'!Z46)</f>
        <v>2</v>
      </c>
      <c r="J11" s="8">
        <f t="shared" si="3"/>
        <v>1</v>
      </c>
      <c r="K11" s="8">
        <f>SUM(J5:J11)</f>
        <v>5</v>
      </c>
      <c r="L11" s="145">
        <f t="shared" si="4"/>
        <v>5</v>
      </c>
      <c r="O11"/>
      <c r="P11" s="151"/>
      <c r="R11" s="145">
        <f t="shared" si="5"/>
        <v>0</v>
      </c>
      <c r="S11" s="8">
        <f>SUM(T5:T11)</f>
        <v>3</v>
      </c>
      <c r="T11" s="8">
        <f t="shared" si="6"/>
        <v>1</v>
      </c>
      <c r="U11" s="8">
        <f>MIN('Day 1 Cards'!Z15,'Day 1 Cards'!U15)</f>
        <v>1</v>
      </c>
      <c r="V11" s="8">
        <f t="shared" si="0"/>
        <v>7</v>
      </c>
      <c r="W11" s="8">
        <f>MIN('Day 1 Cards'!AE77,'Day 1 Cards'!AK77)</f>
        <v>4</v>
      </c>
      <c r="X11" s="8">
        <f t="shared" si="7"/>
        <v>0</v>
      </c>
      <c r="Y11" s="8">
        <f>SUM(X5:X11)</f>
        <v>3</v>
      </c>
      <c r="Z11" s="145">
        <f t="shared" si="8"/>
        <v>0</v>
      </c>
      <c r="AA11" s="239"/>
      <c r="AB11" s="69"/>
    </row>
    <row r="12" spans="1:28" x14ac:dyDescent="0.25">
      <c r="D12" s="145">
        <f t="shared" si="1"/>
        <v>-6</v>
      </c>
      <c r="E12" s="8">
        <f>SUM(F5:F12)</f>
        <v>0</v>
      </c>
      <c r="F12" s="8">
        <f t="shared" si="2"/>
        <v>0</v>
      </c>
      <c r="G12" s="8">
        <f>MIN('Day 1 Cards'!Z78,'Day 1 Cards'!U78)</f>
        <v>6</v>
      </c>
      <c r="H12" s="8">
        <f>'DAY 1 INPUT'!B13</f>
        <v>8</v>
      </c>
      <c r="I12" s="8">
        <f>MIN('Day 1 Cards'!U47,'Day 1 Cards'!Z47)</f>
        <v>5</v>
      </c>
      <c r="J12" s="8">
        <f t="shared" si="3"/>
        <v>1</v>
      </c>
      <c r="K12" s="8">
        <f>SUM(J5:J12)</f>
        <v>6</v>
      </c>
      <c r="L12" s="145">
        <f t="shared" si="4"/>
        <v>6</v>
      </c>
      <c r="O12"/>
      <c r="P12" s="151"/>
      <c r="R12" s="145">
        <f t="shared" si="5"/>
        <v>0</v>
      </c>
      <c r="S12" s="8">
        <f>SUM(T5:T12)</f>
        <v>3</v>
      </c>
      <c r="T12" s="8">
        <f t="shared" si="6"/>
        <v>0</v>
      </c>
      <c r="U12" s="8">
        <f>MIN('Day 1 Cards'!Z16,'Day 1 Cards'!U16)</f>
        <v>5</v>
      </c>
      <c r="V12" s="8">
        <f t="shared" si="0"/>
        <v>8</v>
      </c>
      <c r="W12" s="8">
        <f>MIN('Day 1 Cards'!AE78,'Day 1 Cards'!AK78)</f>
        <v>5</v>
      </c>
      <c r="X12" s="8">
        <f t="shared" si="7"/>
        <v>0</v>
      </c>
      <c r="Y12" s="8">
        <f>SUM(X5:X12)</f>
        <v>3</v>
      </c>
      <c r="Z12" s="145">
        <f t="shared" si="8"/>
        <v>0</v>
      </c>
      <c r="AA12" s="239"/>
      <c r="AB12" s="69"/>
    </row>
    <row r="13" spans="1:28" x14ac:dyDescent="0.25">
      <c r="C13" s="239" t="s">
        <v>59</v>
      </c>
      <c r="D13" s="145">
        <f t="shared" si="1"/>
        <v>-5</v>
      </c>
      <c r="E13" s="8">
        <f>SUM(F5:F13)</f>
        <v>1</v>
      </c>
      <c r="F13" s="8">
        <f t="shared" si="2"/>
        <v>1</v>
      </c>
      <c r="G13" s="8">
        <f>MIN('Day 1 Cards'!Z79,'Day 1 Cards'!U79)</f>
        <v>4</v>
      </c>
      <c r="H13" s="8">
        <f>'DAY 1 INPUT'!B14</f>
        <v>9</v>
      </c>
      <c r="I13" s="8">
        <f>MIN('Day 1 Cards'!U48,'Day 1 Cards'!Z48)</f>
        <v>7</v>
      </c>
      <c r="J13" s="8">
        <f t="shared" si="3"/>
        <v>0</v>
      </c>
      <c r="K13" s="8">
        <f>SUM(J5:J13)</f>
        <v>6</v>
      </c>
      <c r="L13" s="145">
        <f t="shared" si="4"/>
        <v>5</v>
      </c>
      <c r="M13" s="239" t="s">
        <v>59</v>
      </c>
      <c r="O13"/>
      <c r="P13" s="151"/>
      <c r="Q13" s="239" t="s">
        <v>59</v>
      </c>
      <c r="R13" s="145">
        <f t="shared" si="5"/>
        <v>0</v>
      </c>
      <c r="S13" s="8">
        <f>SUM(T5:T13)</f>
        <v>3</v>
      </c>
      <c r="T13" s="8">
        <f t="shared" si="6"/>
        <v>0</v>
      </c>
      <c r="U13" s="8">
        <f>MIN('Day 1 Cards'!Z17,'Day 1 Cards'!U17)</f>
        <v>4</v>
      </c>
      <c r="V13" s="8">
        <f t="shared" si="0"/>
        <v>9</v>
      </c>
      <c r="W13" s="8">
        <f>MIN('Day 1 Cards'!AE79,'Day 1 Cards'!AK79)</f>
        <v>4</v>
      </c>
      <c r="X13" s="8">
        <f t="shared" si="7"/>
        <v>0</v>
      </c>
      <c r="Y13" s="8">
        <f>SUM(X5:X13)</f>
        <v>3</v>
      </c>
      <c r="Z13" s="145">
        <f t="shared" si="8"/>
        <v>0</v>
      </c>
      <c r="AA13" s="239" t="s">
        <v>59</v>
      </c>
      <c r="AB13" s="69"/>
    </row>
    <row r="14" spans="1:28" x14ac:dyDescent="0.25">
      <c r="C14" s="155" t="str">
        <f>IF(D14&gt;8,"WIN"," ")</f>
        <v xml:space="preserve"> </v>
      </c>
      <c r="D14" s="145">
        <f t="shared" si="1"/>
        <v>-6</v>
      </c>
      <c r="E14" s="8">
        <f>SUM(F5:F14)</f>
        <v>1</v>
      </c>
      <c r="F14" s="8">
        <f t="shared" si="2"/>
        <v>0</v>
      </c>
      <c r="G14" s="8">
        <f>MIN('Day 1 Cards'!Z81,'Day 1 Cards'!U81)</f>
        <v>6</v>
      </c>
      <c r="H14" s="8">
        <f>'DAY 1 INPUT'!B16</f>
        <v>10</v>
      </c>
      <c r="I14" s="8">
        <f>MIN('Day 1 Cards'!U50,'Day 1 Cards'!Z50)</f>
        <v>5</v>
      </c>
      <c r="J14" s="8">
        <f t="shared" si="3"/>
        <v>1</v>
      </c>
      <c r="K14" s="8">
        <f>SUM(J5:J14)</f>
        <v>7</v>
      </c>
      <c r="L14" s="145">
        <f t="shared" si="4"/>
        <v>6</v>
      </c>
      <c r="M14" s="157" t="str">
        <f>IF(L14&gt;8,"WIN"," ")</f>
        <v xml:space="preserve"> </v>
      </c>
      <c r="N14" s="245"/>
      <c r="O14"/>
      <c r="P14" s="151"/>
      <c r="Q14" s="155" t="str">
        <f>IF(R14&gt;8,"WIN"," ")</f>
        <v xml:space="preserve"> </v>
      </c>
      <c r="R14" s="145">
        <f t="shared" si="5"/>
        <v>-1</v>
      </c>
      <c r="S14" s="8">
        <f>SUM(T5:T14)</f>
        <v>3</v>
      </c>
      <c r="T14" s="8">
        <f t="shared" si="6"/>
        <v>0</v>
      </c>
      <c r="U14" s="8">
        <f>MIN('Day 1 Cards'!Z19,'Day 1 Cards'!U19)</f>
        <v>6</v>
      </c>
      <c r="V14" s="8">
        <f t="shared" si="0"/>
        <v>10</v>
      </c>
      <c r="W14" s="8">
        <f>MIN('Day 1 Cards'!AE81,'Day 1 Cards'!AK81)</f>
        <v>5</v>
      </c>
      <c r="X14" s="8">
        <f t="shared" si="7"/>
        <v>1</v>
      </c>
      <c r="Y14" s="8">
        <f>SUM(X5:X14)</f>
        <v>4</v>
      </c>
      <c r="Z14" s="145">
        <f t="shared" si="8"/>
        <v>1</v>
      </c>
      <c r="AA14" s="157" t="str">
        <f>IF(Z14&gt;8,"WIN"," ")</f>
        <v xml:space="preserve"> </v>
      </c>
      <c r="AB14" s="69"/>
    </row>
    <row r="15" spans="1:28" x14ac:dyDescent="0.25">
      <c r="C15" s="158" t="str">
        <f>IF(D15&gt;7,"WIN"," ")</f>
        <v xml:space="preserve"> </v>
      </c>
      <c r="D15" s="145">
        <f t="shared" si="1"/>
        <v>-5</v>
      </c>
      <c r="E15" s="8">
        <f>SUM(F5:F15)</f>
        <v>2</v>
      </c>
      <c r="F15" s="8">
        <f t="shared" si="2"/>
        <v>1</v>
      </c>
      <c r="G15" s="8">
        <f>MIN('Day 1 Cards'!Z82,'Day 1 Cards'!U82)</f>
        <v>4</v>
      </c>
      <c r="H15" s="8">
        <f>'DAY 1 INPUT'!B17</f>
        <v>11</v>
      </c>
      <c r="I15" s="8">
        <f>MIN('Day 1 Cards'!U51,'Day 1 Cards'!Z51)</f>
        <v>6</v>
      </c>
      <c r="J15" s="8">
        <f t="shared" si="3"/>
        <v>0</v>
      </c>
      <c r="K15" s="8">
        <f>SUM(J5:J15)</f>
        <v>7</v>
      </c>
      <c r="L15" s="145">
        <f t="shared" si="4"/>
        <v>5</v>
      </c>
      <c r="M15" s="159" t="str">
        <f>IF(L15&gt;7,"WIN"," ")</f>
        <v xml:space="preserve"> </v>
      </c>
      <c r="N15" s="245"/>
      <c r="O15"/>
      <c r="Q15" s="158" t="str">
        <f>IF(R15&gt;7,"WIN"," ")</f>
        <v xml:space="preserve"> </v>
      </c>
      <c r="R15" s="145">
        <f t="shared" si="5"/>
        <v>-1</v>
      </c>
      <c r="S15" s="8">
        <f>SUM(T5:T15)</f>
        <v>3</v>
      </c>
      <c r="T15" s="8">
        <f t="shared" si="6"/>
        <v>0</v>
      </c>
      <c r="U15" s="8">
        <f>MIN('Day 1 Cards'!Z20,'Day 1 Cards'!U20)</f>
        <v>4</v>
      </c>
      <c r="V15" s="8">
        <f t="shared" si="0"/>
        <v>11</v>
      </c>
      <c r="W15" s="8">
        <f>MIN('Day 1 Cards'!AE82,'Day 1 Cards'!AK82)</f>
        <v>4</v>
      </c>
      <c r="X15" s="8">
        <f t="shared" si="7"/>
        <v>0</v>
      </c>
      <c r="Y15" s="8">
        <f>SUM(X5:X15)</f>
        <v>4</v>
      </c>
      <c r="Z15" s="145">
        <f t="shared" si="8"/>
        <v>1</v>
      </c>
      <c r="AA15" s="159" t="str">
        <f>IF(Z15&gt;7,"WIN"," ")</f>
        <v xml:space="preserve"> </v>
      </c>
      <c r="AB15" s="69"/>
    </row>
    <row r="16" spans="1:28" x14ac:dyDescent="0.25">
      <c r="C16" s="158" t="str">
        <f>IF(D16&gt;6,"WIN"," ")</f>
        <v xml:space="preserve"> </v>
      </c>
      <c r="D16" s="145">
        <f t="shared" si="1"/>
        <v>-5</v>
      </c>
      <c r="E16" s="8">
        <f>SUM(F5:F16)</f>
        <v>2</v>
      </c>
      <c r="F16" s="8">
        <f t="shared" si="2"/>
        <v>0</v>
      </c>
      <c r="G16" s="8">
        <f>MIN('Day 1 Cards'!Z83,'Day 1 Cards'!U83)</f>
        <v>2</v>
      </c>
      <c r="H16" s="8">
        <f>'DAY 1 INPUT'!B18</f>
        <v>12</v>
      </c>
      <c r="I16" s="8">
        <f>MIN('Day 1 Cards'!U52,'Day 1 Cards'!Z52)</f>
        <v>2</v>
      </c>
      <c r="J16" s="8">
        <f t="shared" si="3"/>
        <v>0</v>
      </c>
      <c r="K16" s="8">
        <f>SUM(J5:J16)</f>
        <v>7</v>
      </c>
      <c r="L16" s="145">
        <f t="shared" si="4"/>
        <v>5</v>
      </c>
      <c r="M16" s="159" t="str">
        <f>IF(L16&gt;6,"WIN"," ")</f>
        <v xml:space="preserve"> </v>
      </c>
      <c r="N16" s="245"/>
      <c r="O16"/>
      <c r="Q16" s="158" t="str">
        <f>IF(R16&gt;6,"WIN"," ")</f>
        <v xml:space="preserve"> </v>
      </c>
      <c r="R16" s="145">
        <f t="shared" si="5"/>
        <v>0</v>
      </c>
      <c r="S16" s="8">
        <f>SUM(T5:T16)</f>
        <v>4</v>
      </c>
      <c r="T16" s="8">
        <f t="shared" si="6"/>
        <v>1</v>
      </c>
      <c r="U16" s="8">
        <f>MIN('Day 1 Cards'!Z21,'Day 1 Cards'!U21)</f>
        <v>2</v>
      </c>
      <c r="V16" s="8">
        <f t="shared" si="0"/>
        <v>12</v>
      </c>
      <c r="W16" s="8">
        <f>MIN('Day 1 Cards'!AE83,'Day 1 Cards'!AK83)</f>
        <v>3</v>
      </c>
      <c r="X16" s="8">
        <f t="shared" si="7"/>
        <v>0</v>
      </c>
      <c r="Y16" s="8">
        <f>SUM(X5:X16)</f>
        <v>4</v>
      </c>
      <c r="Z16" s="145">
        <f t="shared" si="8"/>
        <v>0</v>
      </c>
      <c r="AA16" s="159" t="str">
        <f>IF(Z16&gt;6,"WIN"," ")</f>
        <v xml:space="preserve"> </v>
      </c>
      <c r="AB16" s="69"/>
    </row>
    <row r="17" spans="1:28" x14ac:dyDescent="0.25">
      <c r="C17" s="158" t="str">
        <f>IF(D17&gt;5,"WIN"," ")</f>
        <v xml:space="preserve"> </v>
      </c>
      <c r="D17" s="145">
        <f t="shared" si="1"/>
        <v>-5</v>
      </c>
      <c r="E17" s="8">
        <f>SUM(F5:F17)</f>
        <v>2</v>
      </c>
      <c r="F17" s="8">
        <f t="shared" si="2"/>
        <v>0</v>
      </c>
      <c r="G17" s="8">
        <f>MIN('Day 1 Cards'!Z84,'Day 1 Cards'!U84)</f>
        <v>3</v>
      </c>
      <c r="H17" s="8">
        <f>'DAY 1 INPUT'!B19</f>
        <v>13</v>
      </c>
      <c r="I17" s="8">
        <f>MIN('Day 1 Cards'!U53,'Day 1 Cards'!Z53)</f>
        <v>3</v>
      </c>
      <c r="J17" s="8">
        <f t="shared" si="3"/>
        <v>0</v>
      </c>
      <c r="K17" s="8">
        <f>SUM(J5:J17)</f>
        <v>7</v>
      </c>
      <c r="L17" s="145">
        <f t="shared" si="4"/>
        <v>5</v>
      </c>
      <c r="M17" s="159" t="str">
        <f>IF(L17&gt;5,"WIN"," ")</f>
        <v xml:space="preserve"> </v>
      </c>
      <c r="N17" s="245"/>
      <c r="O17"/>
      <c r="Q17" s="158" t="str">
        <f>IF(R17&gt;5,"WIN"," ")</f>
        <v xml:space="preserve"> </v>
      </c>
      <c r="R17" s="145">
        <f t="shared" si="5"/>
        <v>0</v>
      </c>
      <c r="S17" s="8">
        <f>SUM(T5:T17)</f>
        <v>4</v>
      </c>
      <c r="T17" s="8">
        <f t="shared" si="6"/>
        <v>0</v>
      </c>
      <c r="U17" s="8">
        <f>MIN('Day 1 Cards'!Z22,'Day 1 Cards'!U22)</f>
        <v>4</v>
      </c>
      <c r="V17" s="8">
        <f t="shared" si="0"/>
        <v>13</v>
      </c>
      <c r="W17" s="8">
        <f>MIN('Day 1 Cards'!AE84,'Day 1 Cards'!AK84)</f>
        <v>4</v>
      </c>
      <c r="X17" s="8">
        <f t="shared" si="7"/>
        <v>0</v>
      </c>
      <c r="Y17" s="8">
        <f>SUM(X5:X17)</f>
        <v>4</v>
      </c>
      <c r="Z17" s="145">
        <f t="shared" si="8"/>
        <v>0</v>
      </c>
      <c r="AA17" s="159" t="str">
        <f>IF(Z17&gt;5,"WIN"," ")</f>
        <v xml:space="preserve"> </v>
      </c>
      <c r="AB17" s="69"/>
    </row>
    <row r="18" spans="1:28" x14ac:dyDescent="0.25">
      <c r="C18" s="158" t="str">
        <f>IF(D18&gt;4,"WIN"," ")</f>
        <v xml:space="preserve"> </v>
      </c>
      <c r="D18" s="145">
        <f t="shared" si="1"/>
        <v>-4</v>
      </c>
      <c r="E18" s="8">
        <f>SUM(F5:F18)</f>
        <v>3</v>
      </c>
      <c r="F18" s="8">
        <f t="shared" si="2"/>
        <v>1</v>
      </c>
      <c r="G18" s="8">
        <f>MIN('Day 1 Cards'!Z85,'Day 1 Cards'!U85)</f>
        <v>2</v>
      </c>
      <c r="H18" s="8">
        <f>'DAY 1 INPUT'!B20</f>
        <v>14</v>
      </c>
      <c r="I18" s="8">
        <f>MIN('Day 1 Cards'!U54,'Day 1 Cards'!Z54)</f>
        <v>5</v>
      </c>
      <c r="J18" s="8">
        <f t="shared" si="3"/>
        <v>0</v>
      </c>
      <c r="K18" s="8">
        <f>SUM(J5:J18)</f>
        <v>7</v>
      </c>
      <c r="L18" s="145">
        <f t="shared" si="4"/>
        <v>4</v>
      </c>
      <c r="M18" s="159" t="str">
        <f>IF(L18&gt;4,"WIN"," ")</f>
        <v xml:space="preserve"> </v>
      </c>
      <c r="N18" s="245"/>
      <c r="O18"/>
      <c r="Q18" s="158" t="str">
        <f>IF(R18&gt;4,"WIN"," ")</f>
        <v xml:space="preserve"> </v>
      </c>
      <c r="R18" s="145">
        <f t="shared" si="5"/>
        <v>0</v>
      </c>
      <c r="S18" s="8">
        <f>SUM(T5:T18)</f>
        <v>4</v>
      </c>
      <c r="T18" s="8">
        <f t="shared" si="6"/>
        <v>0</v>
      </c>
      <c r="U18" s="8">
        <f>MIN('Day 1 Cards'!Z23,'Day 1 Cards'!U23)</f>
        <v>3</v>
      </c>
      <c r="V18" s="8">
        <f t="shared" si="0"/>
        <v>14</v>
      </c>
      <c r="W18" s="8">
        <f>MIN('Day 1 Cards'!AE85,'Day 1 Cards'!AK85)</f>
        <v>3</v>
      </c>
      <c r="X18" s="8">
        <f t="shared" si="7"/>
        <v>0</v>
      </c>
      <c r="Y18" s="8">
        <f>SUM(X5:X18)</f>
        <v>4</v>
      </c>
      <c r="Z18" s="145">
        <f t="shared" si="8"/>
        <v>0</v>
      </c>
      <c r="AA18" s="159" t="str">
        <f>IF(Z18&gt;4,"WIN"," ")</f>
        <v xml:space="preserve"> </v>
      </c>
      <c r="AB18" s="69"/>
    </row>
    <row r="19" spans="1:28" x14ac:dyDescent="0.25">
      <c r="C19" s="158" t="str">
        <f>IF(D19&gt;3,"WIN"," ")</f>
        <v xml:space="preserve"> </v>
      </c>
      <c r="D19" s="145">
        <f t="shared" si="1"/>
        <v>-5</v>
      </c>
      <c r="E19" s="8">
        <f>SUM(F5:F19)</f>
        <v>3</v>
      </c>
      <c r="F19" s="8">
        <f t="shared" si="2"/>
        <v>0</v>
      </c>
      <c r="G19" s="8">
        <f>MIN('Day 1 Cards'!Z86,'Day 1 Cards'!U86)</f>
        <v>6</v>
      </c>
      <c r="H19" s="8">
        <f>'DAY 1 INPUT'!B21</f>
        <v>15</v>
      </c>
      <c r="I19" s="8">
        <f>MIN('Day 1 Cards'!U55,'Day 1 Cards'!Z55)</f>
        <v>3</v>
      </c>
      <c r="J19" s="8">
        <f t="shared" si="3"/>
        <v>1</v>
      </c>
      <c r="K19" s="8">
        <f>SUM(J5:J19)</f>
        <v>8</v>
      </c>
      <c r="L19" s="145">
        <f t="shared" si="4"/>
        <v>5</v>
      </c>
      <c r="M19" s="159" t="str">
        <f>IF(L19&gt;3,"WIN"," ")</f>
        <v>WIN</v>
      </c>
      <c r="N19" s="245"/>
      <c r="O19"/>
      <c r="Q19" s="158" t="str">
        <f>IF(R19&gt;3,"WIN"," ")</f>
        <v xml:space="preserve"> </v>
      </c>
      <c r="R19" s="145">
        <f t="shared" si="5"/>
        <v>0</v>
      </c>
      <c r="S19" s="8">
        <f>SUM(T5:T19)</f>
        <v>4</v>
      </c>
      <c r="T19" s="8">
        <f t="shared" si="6"/>
        <v>0</v>
      </c>
      <c r="U19" s="8">
        <f>MIN('Day 1 Cards'!Z24,'Day 1 Cards'!U24)</f>
        <v>5</v>
      </c>
      <c r="V19" s="8">
        <f t="shared" si="0"/>
        <v>15</v>
      </c>
      <c r="W19" s="8">
        <f>MIN('Day 1 Cards'!AE86,'Day 1 Cards'!AK86)</f>
        <v>5</v>
      </c>
      <c r="X19" s="8">
        <f t="shared" si="7"/>
        <v>0</v>
      </c>
      <c r="Y19" s="8">
        <f>SUM(X5:X19)</f>
        <v>4</v>
      </c>
      <c r="Z19" s="145">
        <f t="shared" si="8"/>
        <v>0</v>
      </c>
      <c r="AA19" s="159" t="str">
        <f>IF(Z19&gt;3,"WIN"," ")</f>
        <v xml:space="preserve"> </v>
      </c>
      <c r="AB19" s="69"/>
    </row>
    <row r="20" spans="1:28" x14ac:dyDescent="0.25">
      <c r="C20" s="158" t="str">
        <f>IF(D20&gt;2,"WIN"," ")</f>
        <v xml:space="preserve"> </v>
      </c>
      <c r="D20" s="145">
        <f t="shared" si="1"/>
        <v>-4</v>
      </c>
      <c r="E20" s="8">
        <f>SUM(F5:F20)</f>
        <v>4</v>
      </c>
      <c r="F20" s="8">
        <f t="shared" si="2"/>
        <v>1</v>
      </c>
      <c r="G20" s="8">
        <f>MIN('Day 1 Cards'!Z87,'Day 1 Cards'!U87)</f>
        <v>4</v>
      </c>
      <c r="H20" s="8">
        <f>'DAY 1 INPUT'!B22</f>
        <v>16</v>
      </c>
      <c r="I20" s="8">
        <f>MIN('Day 1 Cards'!U56,'Day 1 Cards'!Z56)</f>
        <v>5</v>
      </c>
      <c r="J20" s="8">
        <f t="shared" si="3"/>
        <v>0</v>
      </c>
      <c r="K20" s="8">
        <f>SUM(J5:J20)</f>
        <v>8</v>
      </c>
      <c r="L20" s="145">
        <f t="shared" si="4"/>
        <v>4</v>
      </c>
      <c r="M20" s="159" t="str">
        <f>IF(L20&gt;2,"WIN"," ")</f>
        <v>WIN</v>
      </c>
      <c r="N20" s="245"/>
      <c r="O20"/>
      <c r="Q20" s="158" t="str">
        <f>IF(R20&gt;2,"WIN"," ")</f>
        <v xml:space="preserve"> </v>
      </c>
      <c r="R20" s="145">
        <f t="shared" si="5"/>
        <v>-1</v>
      </c>
      <c r="S20" s="8">
        <f>SUM(T5:T20)</f>
        <v>4</v>
      </c>
      <c r="T20" s="8">
        <f t="shared" si="6"/>
        <v>0</v>
      </c>
      <c r="U20" s="8">
        <f>MIN('Day 1 Cards'!Z25,'Day 1 Cards'!U25)</f>
        <v>6</v>
      </c>
      <c r="V20" s="8">
        <f t="shared" si="0"/>
        <v>16</v>
      </c>
      <c r="W20" s="8">
        <f>MIN('Day 1 Cards'!AE87,'Day 1 Cards'!AK87)</f>
        <v>3</v>
      </c>
      <c r="X20" s="8">
        <f t="shared" si="7"/>
        <v>1</v>
      </c>
      <c r="Y20" s="8">
        <f>SUM(X5:X20)</f>
        <v>5</v>
      </c>
      <c r="Z20" s="145">
        <f t="shared" si="8"/>
        <v>1</v>
      </c>
      <c r="AA20" s="159" t="str">
        <f>IF(Z20&gt;2,"WIN"," ")</f>
        <v xml:space="preserve"> </v>
      </c>
      <c r="AB20" s="69"/>
    </row>
    <row r="21" spans="1:28" x14ac:dyDescent="0.25">
      <c r="C21" s="158" t="str">
        <f>IF(D21&gt;1,"WIN"," ")</f>
        <v xml:space="preserve"> </v>
      </c>
      <c r="D21" s="145">
        <f t="shared" si="1"/>
        <v>-4</v>
      </c>
      <c r="E21" s="8">
        <f>SUM(F5:F21)</f>
        <v>4</v>
      </c>
      <c r="F21" s="8">
        <f t="shared" si="2"/>
        <v>0</v>
      </c>
      <c r="G21" s="8">
        <f>MIN('Day 1 Cards'!Z88,'Day 1 Cards'!U88)</f>
        <v>5</v>
      </c>
      <c r="H21" s="8">
        <f>'DAY 1 INPUT'!B23</f>
        <v>17</v>
      </c>
      <c r="I21" s="8">
        <f>MIN('Day 1 Cards'!U57,'Day 1 Cards'!Z57)</f>
        <v>5</v>
      </c>
      <c r="J21" s="8">
        <f t="shared" si="3"/>
        <v>0</v>
      </c>
      <c r="K21" s="8">
        <f>SUM(J5:J21)</f>
        <v>8</v>
      </c>
      <c r="L21" s="145">
        <f t="shared" si="4"/>
        <v>4</v>
      </c>
      <c r="M21" s="159" t="str">
        <f>IF(L21&gt;1,"WIN"," ")</f>
        <v>WIN</v>
      </c>
      <c r="N21" s="245"/>
      <c r="O21"/>
      <c r="Q21" s="158" t="str">
        <f>IF(R21&gt;1,"WIN"," ")</f>
        <v xml:space="preserve"> </v>
      </c>
      <c r="R21" s="145">
        <f t="shared" si="5"/>
        <v>0</v>
      </c>
      <c r="S21" s="8">
        <f>SUM(T5:T21)</f>
        <v>5</v>
      </c>
      <c r="T21" s="8">
        <f t="shared" si="6"/>
        <v>1</v>
      </c>
      <c r="U21" s="8">
        <f>MIN('Day 1 Cards'!Z26,'Day 1 Cards'!U26)</f>
        <v>5</v>
      </c>
      <c r="V21" s="8">
        <f t="shared" si="0"/>
        <v>17</v>
      </c>
      <c r="W21" s="8">
        <f>MIN('Day 1 Cards'!AE88,'Day 1 Cards'!AK88)</f>
        <v>6</v>
      </c>
      <c r="X21" s="8">
        <f t="shared" si="7"/>
        <v>0</v>
      </c>
      <c r="Y21" s="8">
        <f>SUM(X5:X21)</f>
        <v>5</v>
      </c>
      <c r="Z21" s="145">
        <f t="shared" si="8"/>
        <v>0</v>
      </c>
      <c r="AA21" s="159" t="str">
        <f>IF(Z21&gt;1,"WIN"," ")</f>
        <v xml:space="preserve"> </v>
      </c>
      <c r="AB21" s="69"/>
    </row>
    <row r="22" spans="1:28" x14ac:dyDescent="0.25">
      <c r="C22" s="160" t="str">
        <f>IF(D22&gt;0,"WIN"," ")</f>
        <v xml:space="preserve"> </v>
      </c>
      <c r="D22" s="145">
        <f t="shared" si="1"/>
        <v>-5</v>
      </c>
      <c r="E22" s="8">
        <f>SUM(F5:F22)</f>
        <v>4</v>
      </c>
      <c r="F22" s="8">
        <f t="shared" si="2"/>
        <v>0</v>
      </c>
      <c r="G22" s="8">
        <f>MIN('Day 1 Cards'!Z89,'Day 1 Cards'!U89)</f>
        <v>6</v>
      </c>
      <c r="H22" s="8">
        <f>'DAY 1 INPUT'!B24</f>
        <v>18</v>
      </c>
      <c r="I22" s="8">
        <f>MIN('Day 1 Cards'!U58,'Day 1 Cards'!Z58)</f>
        <v>4</v>
      </c>
      <c r="J22" s="8">
        <f t="shared" si="3"/>
        <v>1</v>
      </c>
      <c r="K22" s="8">
        <f>SUM(J5:J22)</f>
        <v>9</v>
      </c>
      <c r="L22" s="145">
        <f t="shared" si="4"/>
        <v>5</v>
      </c>
      <c r="M22" s="161" t="str">
        <f>IF(L22&gt;0,"WIN"," ")</f>
        <v>WIN</v>
      </c>
      <c r="N22" s="245"/>
      <c r="O22"/>
      <c r="Q22" s="160" t="str">
        <f>IF(R22&gt;0,"WIN"," ")</f>
        <v xml:space="preserve"> </v>
      </c>
      <c r="R22" s="145">
        <f t="shared" si="5"/>
        <v>0</v>
      </c>
      <c r="S22" s="8">
        <f>SUM(T5:T22)</f>
        <v>5</v>
      </c>
      <c r="T22" s="8">
        <f t="shared" si="6"/>
        <v>0</v>
      </c>
      <c r="U22" s="8">
        <f>MIN('Day 1 Cards'!Z27,'Day 1 Cards'!U27)</f>
        <v>4</v>
      </c>
      <c r="V22" s="8">
        <f t="shared" si="0"/>
        <v>18</v>
      </c>
      <c r="W22" s="8">
        <f>MIN('Day 1 Cards'!AE89,'Day 1 Cards'!AK89)</f>
        <v>4</v>
      </c>
      <c r="X22" s="8">
        <f t="shared" si="7"/>
        <v>0</v>
      </c>
      <c r="Y22" s="8">
        <f>SUM(X5:X22)</f>
        <v>5</v>
      </c>
      <c r="Z22" s="145">
        <f t="shared" si="8"/>
        <v>0</v>
      </c>
      <c r="AA22" s="161" t="str">
        <f>IF(Z22&gt;0,"WIN"," ")</f>
        <v xml:space="preserve"> </v>
      </c>
      <c r="AB22" s="69"/>
    </row>
    <row r="23" spans="1:28" x14ac:dyDescent="0.25">
      <c r="C23" s="239">
        <f>IF(C22="WIN",1,0)</f>
        <v>0</v>
      </c>
      <c r="M23" s="239">
        <f>IF(M22="WIN",1,0)</f>
        <v>1</v>
      </c>
      <c r="O23"/>
      <c r="Q23" s="239">
        <f>IF(Q22="WIN",1,0)</f>
        <v>0</v>
      </c>
      <c r="Z23" s="239"/>
      <c r="AA23" s="239">
        <f>IF(AA22="WIN",1,0)</f>
        <v>0</v>
      </c>
      <c r="AB23" s="69"/>
    </row>
    <row r="24" spans="1:28" ht="31.5" x14ac:dyDescent="0.25">
      <c r="C24" s="239">
        <f>IF(D22=L22,0.5,0)</f>
        <v>0</v>
      </c>
      <c r="F24" s="145">
        <f>SUM(C23:C24)</f>
        <v>0</v>
      </c>
      <c r="G24" s="241" t="str">
        <f>G3</f>
        <v>Paul &amp; Derek</v>
      </c>
      <c r="I24" s="240" t="str">
        <f>I3</f>
        <v>Derm &amp; Tom</v>
      </c>
      <c r="J24" s="145">
        <f>SUM(M23:M24)</f>
        <v>1</v>
      </c>
      <c r="M24" s="239">
        <f>C24</f>
        <v>0</v>
      </c>
      <c r="O24"/>
      <c r="Q24" s="239">
        <f>IF(R22=Z22,0.5,0)</f>
        <v>0.5</v>
      </c>
      <c r="T24" s="145">
        <f>SUM(Q23:Q24)</f>
        <v>0.5</v>
      </c>
      <c r="U24" s="241" t="str">
        <f>U3</f>
        <v>Jeff &amp; Steve</v>
      </c>
      <c r="W24" s="240" t="str">
        <f>W3</f>
        <v>Robin &amp; Brian</v>
      </c>
      <c r="X24" s="145">
        <f>SUM(AA23:AA24)</f>
        <v>0.5</v>
      </c>
      <c r="Z24" s="239"/>
      <c r="AA24" s="239">
        <f>Q24</f>
        <v>0.5</v>
      </c>
      <c r="AB24" s="69"/>
    </row>
    <row r="26" spans="1:28" x14ac:dyDescent="0.25"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146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76"/>
      <c r="AA26" s="76"/>
    </row>
    <row r="27" spans="1:28" x14ac:dyDescent="0.25"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76"/>
      <c r="AA27" s="76"/>
    </row>
    <row r="28" spans="1:28" ht="33.75" x14ac:dyDescent="0.4">
      <c r="A28" s="237" t="s">
        <v>74</v>
      </c>
      <c r="B28" s="162"/>
      <c r="D28" s="144" t="s">
        <v>56</v>
      </c>
      <c r="E28" s="239" t="s">
        <v>22</v>
      </c>
      <c r="F28" s="239" t="s">
        <v>0</v>
      </c>
      <c r="G28" s="241" t="s">
        <v>128</v>
      </c>
      <c r="H28" s="239" t="s">
        <v>52</v>
      </c>
      <c r="I28" s="240" t="s">
        <v>130</v>
      </c>
      <c r="J28" s="239" t="s">
        <v>0</v>
      </c>
      <c r="K28" s="239" t="s">
        <v>22</v>
      </c>
      <c r="L28" s="144" t="s">
        <v>56</v>
      </c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246" t="s">
        <v>8</v>
      </c>
      <c r="AA28" s="76"/>
    </row>
    <row r="29" spans="1:28" x14ac:dyDescent="0.25">
      <c r="D29" s="144" t="s">
        <v>57</v>
      </c>
      <c r="E29" s="239" t="s">
        <v>55</v>
      </c>
      <c r="F29" s="239" t="s">
        <v>55</v>
      </c>
      <c r="G29" s="239" t="s">
        <v>54</v>
      </c>
      <c r="H29" s="239" t="s">
        <v>53</v>
      </c>
      <c r="I29" s="239" t="s">
        <v>54</v>
      </c>
      <c r="J29" s="239" t="s">
        <v>55</v>
      </c>
      <c r="K29" s="239" t="s">
        <v>55</v>
      </c>
      <c r="L29" s="144" t="s">
        <v>57</v>
      </c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76"/>
      <c r="AA29" s="76"/>
    </row>
    <row r="30" spans="1:28" x14ac:dyDescent="0.25">
      <c r="D30" s="145">
        <f>E30-K30</f>
        <v>1</v>
      </c>
      <c r="E30" s="8">
        <f>F30</f>
        <v>1</v>
      </c>
      <c r="F30" s="8">
        <f>IF(G30&lt;I30,1,0)</f>
        <v>1</v>
      </c>
      <c r="G30" s="8">
        <f>MIN('Day 1 Cards'!AE9,'Day 1 Cards'!AK9)</f>
        <v>5</v>
      </c>
      <c r="H30" s="8">
        <f t="shared" ref="H30:H47" si="9">V5</f>
        <v>1</v>
      </c>
      <c r="I30" s="8">
        <f>MIN('Day 1 Cards'!AE40,'Day 1 Cards'!AK40)</f>
        <v>6</v>
      </c>
      <c r="J30" s="8">
        <f>IF(I30&lt;G30,1,0)</f>
        <v>0</v>
      </c>
      <c r="K30" s="8">
        <f>J30</f>
        <v>0</v>
      </c>
      <c r="L30" s="145">
        <f>K30-E30</f>
        <v>-1</v>
      </c>
      <c r="O30" s="151"/>
      <c r="P30" s="151"/>
      <c r="Q30" s="151"/>
      <c r="R30" s="151"/>
      <c r="S30" s="341" t="s">
        <v>111</v>
      </c>
      <c r="T30" s="26"/>
      <c r="U30" s="342" t="s">
        <v>110</v>
      </c>
      <c r="V30" s="7"/>
      <c r="W30" s="151"/>
      <c r="X30" s="151"/>
      <c r="Y30" s="151"/>
      <c r="Z30" s="76"/>
      <c r="AA30" s="76"/>
    </row>
    <row r="31" spans="1:28" x14ac:dyDescent="0.25">
      <c r="D31" s="145">
        <f t="shared" ref="D31:D47" si="10">E31-K31</f>
        <v>1</v>
      </c>
      <c r="E31" s="8">
        <f>SUM(F30:F31)</f>
        <v>1</v>
      </c>
      <c r="F31" s="8">
        <f t="shared" ref="F31:F47" si="11">IF(G31&lt;I31,1,0)</f>
        <v>0</v>
      </c>
      <c r="G31" s="8">
        <f>MIN('Day 1 Cards'!AE10,'Day 1 Cards'!AK10)</f>
        <v>4</v>
      </c>
      <c r="H31" s="8">
        <f t="shared" si="9"/>
        <v>2</v>
      </c>
      <c r="I31" s="8">
        <f>MIN('Day 1 Cards'!AE41,'Day 1 Cards'!AK41)</f>
        <v>4</v>
      </c>
      <c r="J31" s="8">
        <f t="shared" ref="J31:J47" si="12">IF(I31&lt;G31,1,0)</f>
        <v>0</v>
      </c>
      <c r="K31" s="8">
        <f>SUM(J30:J31)</f>
        <v>0</v>
      </c>
      <c r="L31" s="145">
        <f t="shared" ref="L31:L47" si="13">K31-E31</f>
        <v>-1</v>
      </c>
      <c r="O31" s="151"/>
      <c r="P31" s="151"/>
      <c r="Q31" s="151"/>
      <c r="R31" s="151"/>
      <c r="S31" s="24" t="s">
        <v>15</v>
      </c>
      <c r="T31" s="108" t="s">
        <v>127</v>
      </c>
      <c r="U31" s="43" t="s">
        <v>16</v>
      </c>
      <c r="V31" s="7"/>
      <c r="W31" s="151"/>
      <c r="X31" s="151"/>
      <c r="Y31" s="151"/>
      <c r="Z31" s="76"/>
      <c r="AA31" s="76"/>
    </row>
    <row r="32" spans="1:28" x14ac:dyDescent="0.25">
      <c r="D32" s="145">
        <f t="shared" si="10"/>
        <v>1</v>
      </c>
      <c r="E32" s="8">
        <f>SUM(F30:F32)</f>
        <v>1</v>
      </c>
      <c r="F32" s="8">
        <f t="shared" si="11"/>
        <v>0</v>
      </c>
      <c r="G32" s="8">
        <f>MIN('Day 1 Cards'!AE11,'Day 1 Cards'!AK11)</f>
        <v>4</v>
      </c>
      <c r="H32" s="8">
        <f t="shared" si="9"/>
        <v>3</v>
      </c>
      <c r="I32" s="8">
        <f>MIN('Day 1 Cards'!AE42,'Day 1 Cards'!AK42)</f>
        <v>4</v>
      </c>
      <c r="J32" s="8">
        <f t="shared" si="12"/>
        <v>0</v>
      </c>
      <c r="K32" s="8">
        <f>SUM(J30:J32)</f>
        <v>0</v>
      </c>
      <c r="L32" s="145">
        <f t="shared" si="13"/>
        <v>-1</v>
      </c>
      <c r="O32" s="151"/>
      <c r="P32" s="151"/>
      <c r="Q32" s="151"/>
      <c r="R32" s="151"/>
      <c r="S32" s="26" t="s">
        <v>39</v>
      </c>
      <c r="T32" s="26"/>
      <c r="U32" s="7" t="s">
        <v>17</v>
      </c>
      <c r="V32" s="7"/>
      <c r="W32" s="151"/>
      <c r="X32" s="151"/>
      <c r="Y32" s="151"/>
      <c r="Z32" s="76"/>
      <c r="AA32" s="76"/>
    </row>
    <row r="33" spans="2:27" x14ac:dyDescent="0.25">
      <c r="D33" s="145">
        <f t="shared" si="10"/>
        <v>0</v>
      </c>
      <c r="E33" s="8">
        <f>SUM(F30:F33)</f>
        <v>1</v>
      </c>
      <c r="F33" s="8">
        <f t="shared" si="11"/>
        <v>0</v>
      </c>
      <c r="G33" s="8">
        <f>MIN('Day 1 Cards'!AE12,'Day 1 Cards'!AK12)</f>
        <v>3</v>
      </c>
      <c r="H33" s="8">
        <f t="shared" si="9"/>
        <v>4</v>
      </c>
      <c r="I33" s="8">
        <f>MIN('Day 1 Cards'!AE43,'Day 1 Cards'!AK43)</f>
        <v>2</v>
      </c>
      <c r="J33" s="8">
        <f t="shared" si="12"/>
        <v>1</v>
      </c>
      <c r="K33" s="8">
        <f>SUM(J30:J33)</f>
        <v>1</v>
      </c>
      <c r="L33" s="145">
        <f t="shared" si="13"/>
        <v>0</v>
      </c>
      <c r="O33" s="151"/>
      <c r="P33" s="151"/>
      <c r="Q33" s="151"/>
      <c r="R33" s="151"/>
      <c r="S33" s="26" t="s">
        <v>5</v>
      </c>
      <c r="T33" s="26"/>
      <c r="U33" s="7" t="s">
        <v>18</v>
      </c>
      <c r="V33" s="7"/>
      <c r="W33" s="151"/>
      <c r="X33" s="151"/>
      <c r="Y33" s="151"/>
      <c r="Z33" s="76"/>
      <c r="AA33" s="76"/>
    </row>
    <row r="34" spans="2:27" x14ac:dyDescent="0.25">
      <c r="B34" s="151"/>
      <c r="D34" s="145">
        <f t="shared" si="10"/>
        <v>0</v>
      </c>
      <c r="E34" s="8">
        <f>SUM(F30:F34)</f>
        <v>1</v>
      </c>
      <c r="F34" s="8">
        <f t="shared" si="11"/>
        <v>0</v>
      </c>
      <c r="G34" s="8">
        <f>MIN('Day 1 Cards'!AE13,'Day 1 Cards'!AK13)</f>
        <v>4</v>
      </c>
      <c r="H34" s="8">
        <f t="shared" si="9"/>
        <v>5</v>
      </c>
      <c r="I34" s="8">
        <f>MIN('Day 1 Cards'!AE44,'Day 1 Cards'!AK44)</f>
        <v>4</v>
      </c>
      <c r="J34" s="8">
        <f t="shared" si="12"/>
        <v>0</v>
      </c>
      <c r="K34" s="8">
        <f>SUM(J30:J34)</f>
        <v>1</v>
      </c>
      <c r="L34" s="145">
        <f t="shared" si="13"/>
        <v>0</v>
      </c>
      <c r="O34" s="151"/>
      <c r="P34" s="151"/>
      <c r="Q34" s="151"/>
      <c r="R34" s="151"/>
      <c r="S34" s="26" t="s">
        <v>19</v>
      </c>
      <c r="T34" s="26"/>
      <c r="U34" s="7" t="s">
        <v>50</v>
      </c>
      <c r="V34" s="7"/>
      <c r="W34" s="151"/>
      <c r="X34" s="151"/>
      <c r="Y34" s="151"/>
      <c r="Z34" s="76"/>
      <c r="AA34" s="76"/>
    </row>
    <row r="35" spans="2:27" x14ac:dyDescent="0.25">
      <c r="B35" s="151"/>
      <c r="D35" s="145">
        <f t="shared" si="10"/>
        <v>1</v>
      </c>
      <c r="E35" s="8">
        <f>SUM(F30:F35)</f>
        <v>2</v>
      </c>
      <c r="F35" s="8">
        <f t="shared" si="11"/>
        <v>1</v>
      </c>
      <c r="G35" s="8">
        <f>MIN('Day 1 Cards'!AE14,'Day 1 Cards'!AK14)</f>
        <v>4</v>
      </c>
      <c r="H35" s="8">
        <f t="shared" si="9"/>
        <v>6</v>
      </c>
      <c r="I35" s="8">
        <f>MIN('Day 1 Cards'!AE45,'Day 1 Cards'!AK45)</f>
        <v>5</v>
      </c>
      <c r="J35" s="8">
        <f t="shared" si="12"/>
        <v>0</v>
      </c>
      <c r="K35" s="8">
        <f>SUM(J30:J35)</f>
        <v>1</v>
      </c>
      <c r="L35" s="145">
        <f t="shared" si="13"/>
        <v>-1</v>
      </c>
      <c r="O35" s="151"/>
      <c r="P35" s="151"/>
      <c r="Q35" s="151"/>
      <c r="R35" s="151"/>
      <c r="S35" s="26" t="s">
        <v>125</v>
      </c>
      <c r="T35" s="26"/>
      <c r="U35" s="7" t="s">
        <v>119</v>
      </c>
      <c r="V35" s="7"/>
      <c r="W35" s="151"/>
      <c r="X35" s="151"/>
      <c r="Y35" s="151"/>
      <c r="Z35" s="76"/>
      <c r="AA35" s="76"/>
    </row>
    <row r="36" spans="2:27" x14ac:dyDescent="0.25">
      <c r="B36" s="151"/>
      <c r="D36" s="145">
        <f t="shared" si="10"/>
        <v>2</v>
      </c>
      <c r="E36" s="8">
        <f>SUM(F30:F36)</f>
        <v>3</v>
      </c>
      <c r="F36" s="8">
        <f t="shared" si="11"/>
        <v>1</v>
      </c>
      <c r="G36" s="8">
        <f>MIN('Day 1 Cards'!AE15,'Day 1 Cards'!AK15)</f>
        <v>2</v>
      </c>
      <c r="H36" s="8">
        <f t="shared" si="9"/>
        <v>7</v>
      </c>
      <c r="I36" s="8">
        <f>MIN('Day 1 Cards'!AE46,'Day 1 Cards'!AK46)</f>
        <v>3</v>
      </c>
      <c r="J36" s="8">
        <f t="shared" si="12"/>
        <v>0</v>
      </c>
      <c r="K36" s="8">
        <f>SUM(J30:J36)</f>
        <v>1</v>
      </c>
      <c r="L36" s="145">
        <f t="shared" si="13"/>
        <v>-2</v>
      </c>
      <c r="O36" s="151"/>
      <c r="P36" s="151"/>
      <c r="Q36" s="151"/>
      <c r="R36" s="151"/>
      <c r="S36" s="26" t="s">
        <v>126</v>
      </c>
      <c r="T36" s="26"/>
      <c r="U36" s="7" t="s">
        <v>163</v>
      </c>
      <c r="V36" s="7"/>
      <c r="W36" s="151"/>
      <c r="X36" s="151"/>
      <c r="Y36" s="151"/>
      <c r="Z36" s="76"/>
      <c r="AA36" s="76"/>
    </row>
    <row r="37" spans="2:27" x14ac:dyDescent="0.25">
      <c r="B37" s="151"/>
      <c r="D37" s="145">
        <f t="shared" si="10"/>
        <v>2</v>
      </c>
      <c r="E37" s="8">
        <f>SUM(F30:F37)</f>
        <v>3</v>
      </c>
      <c r="F37" s="8">
        <f t="shared" si="11"/>
        <v>0</v>
      </c>
      <c r="G37" s="8">
        <f>MIN('Day 1 Cards'!AE16,'Day 1 Cards'!AK16)</f>
        <v>5</v>
      </c>
      <c r="H37" s="8">
        <f t="shared" si="9"/>
        <v>8</v>
      </c>
      <c r="I37" s="8">
        <f>MIN('Day 1 Cards'!AE47,'Day 1 Cards'!AK47)</f>
        <v>5</v>
      </c>
      <c r="J37" s="8">
        <f t="shared" si="12"/>
        <v>0</v>
      </c>
      <c r="K37" s="8">
        <f>SUM(J30:J37)</f>
        <v>1</v>
      </c>
      <c r="L37" s="145">
        <f t="shared" si="13"/>
        <v>-2</v>
      </c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76"/>
      <c r="AA37" s="76"/>
    </row>
    <row r="38" spans="2:27" x14ac:dyDescent="0.25">
      <c r="B38" s="151"/>
      <c r="C38" s="239" t="s">
        <v>59</v>
      </c>
      <c r="D38" s="145">
        <f t="shared" si="10"/>
        <v>2</v>
      </c>
      <c r="E38" s="8">
        <f>SUM(F30:F38)</f>
        <v>3</v>
      </c>
      <c r="F38" s="8">
        <f t="shared" si="11"/>
        <v>0</v>
      </c>
      <c r="G38" s="8">
        <f>MIN('Day 1 Cards'!AE17,'Day 1 Cards'!AK17)</f>
        <v>4</v>
      </c>
      <c r="H38" s="8">
        <f t="shared" si="9"/>
        <v>9</v>
      </c>
      <c r="I38" s="8">
        <f>MIN('Day 1 Cards'!AE48,'Day 1 Cards'!AK48)</f>
        <v>4</v>
      </c>
      <c r="J38" s="8">
        <f t="shared" si="12"/>
        <v>0</v>
      </c>
      <c r="K38" s="8">
        <f>SUM(J30:J38)</f>
        <v>1</v>
      </c>
      <c r="L38" s="145">
        <f t="shared" si="13"/>
        <v>-2</v>
      </c>
      <c r="M38" s="239" t="s">
        <v>59</v>
      </c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76"/>
      <c r="AA38" s="76"/>
    </row>
    <row r="39" spans="2:27" x14ac:dyDescent="0.25">
      <c r="B39" s="151"/>
      <c r="C39" s="155" t="str">
        <f>IF(D39&gt;8,"WIN"," ")</f>
        <v xml:space="preserve"> </v>
      </c>
      <c r="D39" s="145">
        <f t="shared" si="10"/>
        <v>3</v>
      </c>
      <c r="E39" s="8">
        <f>SUM(F30:F39)</f>
        <v>4</v>
      </c>
      <c r="F39" s="8">
        <f t="shared" si="11"/>
        <v>1</v>
      </c>
      <c r="G39" s="8">
        <f>MIN('Day 1 Cards'!AE19,'Day 1 Cards'!AK19)</f>
        <v>4</v>
      </c>
      <c r="H39" s="8">
        <f t="shared" si="9"/>
        <v>10</v>
      </c>
      <c r="I39" s="8">
        <f>MIN('Day 1 Cards'!AE50,'Day 1 Cards'!AK50)</f>
        <v>6</v>
      </c>
      <c r="J39" s="8">
        <f t="shared" si="12"/>
        <v>0</v>
      </c>
      <c r="K39" s="8">
        <f>SUM(J30:J39)</f>
        <v>1</v>
      </c>
      <c r="L39" s="145">
        <f t="shared" si="13"/>
        <v>-3</v>
      </c>
      <c r="M39" s="157" t="str">
        <f>IF(L39&gt;8,"WIN"," ")</f>
        <v xml:space="preserve"> </v>
      </c>
      <c r="N39" s="245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76"/>
      <c r="AA39" s="76"/>
    </row>
    <row r="40" spans="2:27" x14ac:dyDescent="0.25">
      <c r="C40" s="158" t="str">
        <f>IF(D40&gt;7,"WIN"," ")</f>
        <v xml:space="preserve"> </v>
      </c>
      <c r="D40" s="145">
        <f t="shared" si="10"/>
        <v>3</v>
      </c>
      <c r="E40" s="8">
        <f>SUM(F30:F40)</f>
        <v>4</v>
      </c>
      <c r="F40" s="8">
        <f t="shared" si="11"/>
        <v>0</v>
      </c>
      <c r="G40" s="8">
        <f>MIN('Day 1 Cards'!AE20,'Day 1 Cards'!AK20)</f>
        <v>5</v>
      </c>
      <c r="H40" s="8">
        <f t="shared" si="9"/>
        <v>11</v>
      </c>
      <c r="I40" s="8">
        <f>MIN('Day 1 Cards'!AE51,'Day 1 Cards'!AK51)</f>
        <v>5</v>
      </c>
      <c r="J40" s="8">
        <f t="shared" si="12"/>
        <v>0</v>
      </c>
      <c r="K40" s="8">
        <f>SUM(J30:J40)</f>
        <v>1</v>
      </c>
      <c r="L40" s="145">
        <f t="shared" si="13"/>
        <v>-3</v>
      </c>
      <c r="M40" s="159" t="str">
        <f>IF(L40&gt;7,"WIN"," ")</f>
        <v xml:space="preserve"> </v>
      </c>
      <c r="N40" s="245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76"/>
      <c r="AA40" s="76"/>
    </row>
    <row r="41" spans="2:27" x14ac:dyDescent="0.25">
      <c r="C41" s="158" t="str">
        <f>IF(D41&gt;6,"WIN"," ")</f>
        <v xml:space="preserve"> </v>
      </c>
      <c r="D41" s="145">
        <f t="shared" si="10"/>
        <v>3</v>
      </c>
      <c r="E41" s="8">
        <f>SUM(F30:F41)</f>
        <v>4</v>
      </c>
      <c r="F41" s="8">
        <f t="shared" si="11"/>
        <v>0</v>
      </c>
      <c r="G41" s="8">
        <f>MIN('Day 1 Cards'!AE21,'Day 1 Cards'!AK21)</f>
        <v>2</v>
      </c>
      <c r="H41" s="8">
        <f t="shared" si="9"/>
        <v>12</v>
      </c>
      <c r="I41" s="8">
        <f>MIN('Day 1 Cards'!AE52,'Day 1 Cards'!AK52)</f>
        <v>2</v>
      </c>
      <c r="J41" s="8">
        <f t="shared" si="12"/>
        <v>0</v>
      </c>
      <c r="K41" s="8">
        <f>SUM(J30:J41)</f>
        <v>1</v>
      </c>
      <c r="L41" s="145">
        <f t="shared" si="13"/>
        <v>-3</v>
      </c>
      <c r="M41" s="159" t="str">
        <f>IF(L41&gt;6,"WIN"," ")</f>
        <v xml:space="preserve"> </v>
      </c>
      <c r="N41" s="245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76"/>
      <c r="AA41" s="76"/>
    </row>
    <row r="42" spans="2:27" x14ac:dyDescent="0.25">
      <c r="C42" s="158" t="str">
        <f>IF(D42&gt;5,"WIN"," ")</f>
        <v xml:space="preserve"> </v>
      </c>
      <c r="D42" s="145">
        <f t="shared" si="10"/>
        <v>4</v>
      </c>
      <c r="E42" s="8">
        <f>SUM(F30:F42)</f>
        <v>5</v>
      </c>
      <c r="F42" s="8">
        <f t="shared" si="11"/>
        <v>1</v>
      </c>
      <c r="G42" s="8">
        <f>MIN('Day 1 Cards'!AE22,'Day 1 Cards'!AK22)</f>
        <v>3</v>
      </c>
      <c r="H42" s="8">
        <f t="shared" si="9"/>
        <v>13</v>
      </c>
      <c r="I42" s="8">
        <f>MIN('Day 1 Cards'!AE53,'Day 1 Cards'!AK53)</f>
        <v>4</v>
      </c>
      <c r="J42" s="8">
        <f t="shared" si="12"/>
        <v>0</v>
      </c>
      <c r="K42" s="8">
        <f>SUM(J30:J42)</f>
        <v>1</v>
      </c>
      <c r="L42" s="145">
        <f t="shared" si="13"/>
        <v>-4</v>
      </c>
      <c r="M42" s="159" t="str">
        <f>IF(L42&gt;5,"WIN"," ")</f>
        <v xml:space="preserve"> </v>
      </c>
      <c r="N42" s="245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76"/>
      <c r="AA42" s="76"/>
    </row>
    <row r="43" spans="2:27" x14ac:dyDescent="0.25">
      <c r="C43" s="158" t="str">
        <f>IF(D43&gt;4,"WIN"," ")</f>
        <v xml:space="preserve"> </v>
      </c>
      <c r="D43" s="145">
        <f t="shared" si="10"/>
        <v>4</v>
      </c>
      <c r="E43" s="8">
        <f>SUM(F30:F43)</f>
        <v>5</v>
      </c>
      <c r="F43" s="8">
        <f t="shared" si="11"/>
        <v>0</v>
      </c>
      <c r="G43" s="8">
        <f>MIN('Day 1 Cards'!AE23,'Day 1 Cards'!AK23)</f>
        <v>4</v>
      </c>
      <c r="H43" s="8">
        <f t="shared" si="9"/>
        <v>14</v>
      </c>
      <c r="I43" s="8">
        <f>MIN('Day 1 Cards'!AE54,'Day 1 Cards'!AK54)</f>
        <v>4</v>
      </c>
      <c r="J43" s="8">
        <f t="shared" si="12"/>
        <v>0</v>
      </c>
      <c r="K43" s="8">
        <f>SUM(J30:J43)</f>
        <v>1</v>
      </c>
      <c r="L43" s="145">
        <f t="shared" si="13"/>
        <v>-4</v>
      </c>
      <c r="M43" s="159" t="str">
        <f>IF(L43&gt;4,"WIN"," ")</f>
        <v xml:space="preserve"> </v>
      </c>
      <c r="N43" s="245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76"/>
      <c r="AA43" s="76"/>
    </row>
    <row r="44" spans="2:27" x14ac:dyDescent="0.25">
      <c r="C44" s="158" t="str">
        <f>IF(D44&gt;3,"WIN"," ")</f>
        <v>WIN</v>
      </c>
      <c r="D44" s="145">
        <f t="shared" si="10"/>
        <v>5</v>
      </c>
      <c r="E44" s="8">
        <f>SUM(F30:F44)</f>
        <v>6</v>
      </c>
      <c r="F44" s="8">
        <f t="shared" si="11"/>
        <v>1</v>
      </c>
      <c r="G44" s="8">
        <f>MIN('Day 1 Cards'!AE24,'Day 1 Cards'!AK24)</f>
        <v>4</v>
      </c>
      <c r="H44" s="8">
        <f t="shared" si="9"/>
        <v>15</v>
      </c>
      <c r="I44" s="8">
        <f>MIN('Day 1 Cards'!AE55,'Day 1 Cards'!AK55)</f>
        <v>6</v>
      </c>
      <c r="J44" s="8">
        <f t="shared" si="12"/>
        <v>0</v>
      </c>
      <c r="K44" s="8">
        <f>SUM(J30:J44)</f>
        <v>1</v>
      </c>
      <c r="L44" s="145">
        <f t="shared" si="13"/>
        <v>-5</v>
      </c>
      <c r="M44" s="159" t="str">
        <f>IF(L44&gt;3,"WIN"," ")</f>
        <v xml:space="preserve"> </v>
      </c>
      <c r="N44" s="245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76"/>
      <c r="AA44" s="76"/>
    </row>
    <row r="45" spans="2:27" x14ac:dyDescent="0.25">
      <c r="C45" s="158" t="str">
        <f>IF(D45&gt;2,"WIN"," ")</f>
        <v>WIN</v>
      </c>
      <c r="D45" s="145">
        <f t="shared" si="10"/>
        <v>5</v>
      </c>
      <c r="E45" s="8">
        <f>SUM(F30:F45)</f>
        <v>6</v>
      </c>
      <c r="F45" s="8">
        <f t="shared" si="11"/>
        <v>0</v>
      </c>
      <c r="G45" s="8">
        <f>MIN('Day 1 Cards'!AE25,'Day 1 Cards'!AK25)</f>
        <v>4</v>
      </c>
      <c r="H45" s="8">
        <f t="shared" si="9"/>
        <v>16</v>
      </c>
      <c r="I45" s="8">
        <f>MIN('Day 1 Cards'!AE56,'Day 1 Cards'!AK56)</f>
        <v>4</v>
      </c>
      <c r="J45" s="8">
        <f t="shared" si="12"/>
        <v>0</v>
      </c>
      <c r="K45" s="8">
        <f>SUM(J30:J45)</f>
        <v>1</v>
      </c>
      <c r="L45" s="145">
        <f t="shared" si="13"/>
        <v>-5</v>
      </c>
      <c r="M45" s="159" t="str">
        <f>IF(L45&gt;2,"WIN"," ")</f>
        <v xml:space="preserve"> </v>
      </c>
      <c r="N45" s="245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76"/>
      <c r="AA45" s="76"/>
    </row>
    <row r="46" spans="2:27" x14ac:dyDescent="0.25">
      <c r="C46" s="158" t="str">
        <f>IF(D46&gt;1,"WIN"," ")</f>
        <v>WIN</v>
      </c>
      <c r="D46" s="145">
        <f t="shared" si="10"/>
        <v>4</v>
      </c>
      <c r="E46" s="8">
        <f>SUM(F30:F46)</f>
        <v>6</v>
      </c>
      <c r="F46" s="8">
        <f t="shared" si="11"/>
        <v>0</v>
      </c>
      <c r="G46" s="8">
        <f>MIN('Day 1 Cards'!AE26,'Day 1 Cards'!AK26)</f>
        <v>5</v>
      </c>
      <c r="H46" s="8">
        <f t="shared" si="9"/>
        <v>17</v>
      </c>
      <c r="I46" s="8">
        <f>MIN('Day 1 Cards'!AE57,'Day 1 Cards'!AK57)</f>
        <v>4</v>
      </c>
      <c r="J46" s="8">
        <f t="shared" si="12"/>
        <v>1</v>
      </c>
      <c r="K46" s="8">
        <f>SUM(J30:J46)</f>
        <v>2</v>
      </c>
      <c r="L46" s="145">
        <f t="shared" si="13"/>
        <v>-4</v>
      </c>
      <c r="M46" s="159" t="str">
        <f>IF(L46&gt;1,"WIN"," ")</f>
        <v xml:space="preserve"> </v>
      </c>
      <c r="N46" s="245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76"/>
      <c r="AA46" s="76"/>
    </row>
    <row r="47" spans="2:27" x14ac:dyDescent="0.25">
      <c r="C47" s="160" t="str">
        <f>IF(D47&gt;0,"WIN"," ")</f>
        <v>WIN</v>
      </c>
      <c r="D47" s="145">
        <f t="shared" si="10"/>
        <v>3</v>
      </c>
      <c r="E47" s="8">
        <f>SUM(F30:F47)</f>
        <v>6</v>
      </c>
      <c r="F47" s="8">
        <f t="shared" si="11"/>
        <v>0</v>
      </c>
      <c r="G47" s="8">
        <f>MIN('Day 1 Cards'!AE27,'Day 1 Cards'!AK27)</f>
        <v>6</v>
      </c>
      <c r="H47" s="8">
        <f t="shared" si="9"/>
        <v>18</v>
      </c>
      <c r="I47" s="8">
        <f>MIN('Day 1 Cards'!AE58,'Day 1 Cards'!AK58)</f>
        <v>5</v>
      </c>
      <c r="J47" s="8">
        <f t="shared" si="12"/>
        <v>1</v>
      </c>
      <c r="K47" s="8">
        <f>SUM(J30:J47)</f>
        <v>3</v>
      </c>
      <c r="L47" s="145">
        <f t="shared" si="13"/>
        <v>-3</v>
      </c>
      <c r="M47" s="161" t="str">
        <f>IF(L47&gt;0,"WIN"," ")</f>
        <v xml:space="preserve"> </v>
      </c>
      <c r="N47" s="245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76"/>
      <c r="AA47" s="76"/>
    </row>
    <row r="48" spans="2:27" x14ac:dyDescent="0.25">
      <c r="C48" s="239">
        <f>IF(C47="WIN",1,0)</f>
        <v>1</v>
      </c>
      <c r="M48" s="239">
        <f>IF(M47="WIN",1,0)</f>
        <v>0</v>
      </c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76"/>
      <c r="AA48" s="76"/>
    </row>
    <row r="49" spans="1:27" ht="31.5" x14ac:dyDescent="0.25">
      <c r="C49" s="239">
        <f>IF(D47=L47,0.5,0)</f>
        <v>0</v>
      </c>
      <c r="F49" s="145">
        <f>SUM(C48:C49)</f>
        <v>1</v>
      </c>
      <c r="G49" s="241" t="str">
        <f>G28</f>
        <v>Mick &amp; Rich</v>
      </c>
      <c r="I49" s="240" t="str">
        <f>I28</f>
        <v>Neil &amp; Stew</v>
      </c>
      <c r="J49" s="145">
        <f>SUM(M48:M49)</f>
        <v>0</v>
      </c>
      <c r="M49" s="239">
        <f>C49</f>
        <v>0</v>
      </c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76"/>
      <c r="AA49" s="76"/>
    </row>
    <row r="51" spans="1:27" ht="21" x14ac:dyDescent="0.35">
      <c r="H51" s="184" t="s">
        <v>90</v>
      </c>
    </row>
    <row r="52" spans="1:27" ht="15.75" x14ac:dyDescent="0.25">
      <c r="D52" s="146"/>
      <c r="E52" s="146"/>
      <c r="F52" s="193">
        <f>F24+T24+F49</f>
        <v>1.5</v>
      </c>
      <c r="G52" s="248" t="s">
        <v>121</v>
      </c>
      <c r="H52" s="193"/>
      <c r="I52" s="248" t="s">
        <v>122</v>
      </c>
      <c r="J52" s="193">
        <f>J24+X24+J49</f>
        <v>1.5</v>
      </c>
      <c r="K52" s="146"/>
      <c r="S52" s="146"/>
      <c r="T52" s="146"/>
      <c r="U52" s="146"/>
    </row>
    <row r="53" spans="1:27" ht="21" x14ac:dyDescent="0.35">
      <c r="D53" s="146"/>
      <c r="E53" s="146"/>
      <c r="F53" s="146"/>
      <c r="G53" s="146"/>
      <c r="H53" s="184"/>
      <c r="I53" s="146"/>
      <c r="J53" s="146"/>
      <c r="K53" s="146"/>
      <c r="L53" s="146"/>
      <c r="S53" s="146"/>
      <c r="T53" s="146"/>
      <c r="U53" s="146"/>
    </row>
    <row r="54" spans="1:27" x14ac:dyDescent="0.25"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146"/>
      <c r="O54" s="146"/>
      <c r="P54" s="146"/>
      <c r="Q54" s="146"/>
      <c r="R54" s="146"/>
      <c r="S54" s="146"/>
      <c r="T54" s="146"/>
    </row>
    <row r="56" spans="1:27" ht="31.5" x14ac:dyDescent="0.5">
      <c r="A56" s="162"/>
      <c r="B56" s="162"/>
      <c r="C56" s="162"/>
      <c r="D56" s="162"/>
      <c r="E56" s="162"/>
      <c r="F56" s="162"/>
      <c r="G56" s="197" t="s">
        <v>132</v>
      </c>
      <c r="H56" s="162"/>
      <c r="I56" s="162"/>
      <c r="J56" s="162"/>
      <c r="K56" s="162"/>
      <c r="L56" s="162"/>
      <c r="M56" s="162"/>
    </row>
    <row r="58" spans="1:27" s="339" customFormat="1" ht="26.25" x14ac:dyDescent="0.4">
      <c r="A58" s="343" t="s">
        <v>73</v>
      </c>
      <c r="B58" s="162"/>
      <c r="C58" s="305"/>
      <c r="D58" s="144" t="s">
        <v>56</v>
      </c>
      <c r="E58" s="305" t="s">
        <v>22</v>
      </c>
      <c r="F58" s="305" t="s">
        <v>0</v>
      </c>
      <c r="G58" s="149" t="s">
        <v>5</v>
      </c>
      <c r="H58" s="305" t="s">
        <v>52</v>
      </c>
      <c r="I58" s="150" t="s">
        <v>18</v>
      </c>
      <c r="J58" s="305" t="s">
        <v>0</v>
      </c>
      <c r="K58" s="305" t="s">
        <v>22</v>
      </c>
      <c r="L58" s="144" t="s">
        <v>56</v>
      </c>
      <c r="M58" s="305"/>
      <c r="N58" s="305"/>
      <c r="O58" s="305"/>
      <c r="P58" s="144" t="s">
        <v>56</v>
      </c>
      <c r="Q58" s="305" t="s">
        <v>22</v>
      </c>
      <c r="R58" s="305" t="s">
        <v>0</v>
      </c>
      <c r="S58" s="149" t="s">
        <v>19</v>
      </c>
      <c r="T58" s="305" t="s">
        <v>52</v>
      </c>
      <c r="U58" s="150" t="s">
        <v>40</v>
      </c>
      <c r="V58" s="305" t="s">
        <v>0</v>
      </c>
      <c r="W58" s="305" t="s">
        <v>22</v>
      </c>
      <c r="X58" s="144" t="s">
        <v>56</v>
      </c>
      <c r="Y58" s="305"/>
      <c r="Z58" s="343" t="s">
        <v>75</v>
      </c>
      <c r="AA58" s="344"/>
    </row>
    <row r="59" spans="1:27" x14ac:dyDescent="0.25">
      <c r="D59" s="144" t="s">
        <v>57</v>
      </c>
      <c r="E59" s="239" t="s">
        <v>55</v>
      </c>
      <c r="F59" s="239" t="s">
        <v>55</v>
      </c>
      <c r="G59" s="239" t="s">
        <v>54</v>
      </c>
      <c r="H59" s="239" t="s">
        <v>53</v>
      </c>
      <c r="I59" s="239" t="s">
        <v>54</v>
      </c>
      <c r="J59" s="239" t="s">
        <v>55</v>
      </c>
      <c r="K59" s="239" t="s">
        <v>55</v>
      </c>
      <c r="L59" s="144" t="s">
        <v>57</v>
      </c>
      <c r="P59" s="144" t="s">
        <v>57</v>
      </c>
      <c r="Q59" s="239" t="s">
        <v>55</v>
      </c>
      <c r="R59" s="239" t="s">
        <v>55</v>
      </c>
      <c r="S59" s="239" t="s">
        <v>54</v>
      </c>
      <c r="T59" s="239" t="s">
        <v>53</v>
      </c>
      <c r="U59" s="239" t="s">
        <v>54</v>
      </c>
      <c r="V59" s="239" t="s">
        <v>55</v>
      </c>
      <c r="W59" s="239" t="s">
        <v>55</v>
      </c>
      <c r="X59" s="144" t="s">
        <v>57</v>
      </c>
    </row>
    <row r="60" spans="1:27" x14ac:dyDescent="0.25">
      <c r="D60" s="145">
        <f>E60-K60</f>
        <v>1</v>
      </c>
      <c r="E60" s="8">
        <f>F60</f>
        <v>1</v>
      </c>
      <c r="F60" s="8">
        <f>IF(G60&lt;I60,1,0)</f>
        <v>1</v>
      </c>
      <c r="G60" s="8">
        <f>'Day 2 Cards'!Z9</f>
        <v>5</v>
      </c>
      <c r="H60" s="8">
        <f t="shared" ref="H60:H77" si="14">H5</f>
        <v>1</v>
      </c>
      <c r="I60" s="8">
        <f>'Day 2 Cards'!AE40</f>
        <v>6</v>
      </c>
      <c r="J60" s="8">
        <f>IF(I60&lt;G60,1,0)</f>
        <v>0</v>
      </c>
      <c r="K60" s="8">
        <f>J60</f>
        <v>0</v>
      </c>
      <c r="L60" s="145">
        <f>K60-E60</f>
        <v>-1</v>
      </c>
      <c r="P60" s="145">
        <f>Q60-W60</f>
        <v>0</v>
      </c>
      <c r="Q60" s="8">
        <f>R60</f>
        <v>0</v>
      </c>
      <c r="R60" s="8">
        <f t="shared" ref="R60:R77" si="15">IF(S60&lt;U60,1,0)</f>
        <v>0</v>
      </c>
      <c r="S60" s="8">
        <f>'Day 2 Cards'!U9</f>
        <v>5</v>
      </c>
      <c r="T60" s="8">
        <f t="shared" ref="T60:T77" si="16">H60</f>
        <v>1</v>
      </c>
      <c r="U60" s="8">
        <f>'Day 2 Cards'!AK40</f>
        <v>5</v>
      </c>
      <c r="V60" s="8">
        <f t="shared" ref="V60:V77" si="17">IF(U60&lt;S60,1,0)</f>
        <v>0</v>
      </c>
      <c r="W60" s="8">
        <f>V60</f>
        <v>0</v>
      </c>
      <c r="X60" s="145">
        <f>W60-Q60</f>
        <v>0</v>
      </c>
    </row>
    <row r="61" spans="1:27" x14ac:dyDescent="0.25">
      <c r="D61" s="145">
        <f t="shared" ref="D61:D77" si="18">E61-K61</f>
        <v>2</v>
      </c>
      <c r="E61" s="8">
        <f>SUM(F60:F61)</f>
        <v>2</v>
      </c>
      <c r="F61" s="8">
        <f t="shared" ref="F61:F77" si="19">IF(G61&lt;I61,1,0)</f>
        <v>1</v>
      </c>
      <c r="G61" s="8">
        <f>'Day 2 Cards'!Z10</f>
        <v>4</v>
      </c>
      <c r="H61" s="8">
        <f t="shared" si="14"/>
        <v>2</v>
      </c>
      <c r="I61" s="8">
        <f>'Day 2 Cards'!AE41</f>
        <v>6</v>
      </c>
      <c r="J61" s="8">
        <f t="shared" ref="J61:J77" si="20">IF(I61&lt;G61,1,0)</f>
        <v>0</v>
      </c>
      <c r="K61" s="8">
        <f>SUM(J60:J61)</f>
        <v>0</v>
      </c>
      <c r="L61" s="145">
        <f t="shared" ref="L61:L77" si="21">K61-E61</f>
        <v>-2</v>
      </c>
      <c r="P61" s="145">
        <f t="shared" ref="P61:P77" si="22">Q61-W61</f>
        <v>-1</v>
      </c>
      <c r="Q61" s="8">
        <f>SUM(R60:R61)</f>
        <v>0</v>
      </c>
      <c r="R61" s="8">
        <f t="shared" si="15"/>
        <v>0</v>
      </c>
      <c r="S61" s="8">
        <f>'Day 2 Cards'!U10</f>
        <v>5</v>
      </c>
      <c r="T61" s="8">
        <f t="shared" si="16"/>
        <v>2</v>
      </c>
      <c r="U61" s="8">
        <f>'Day 2 Cards'!AK41</f>
        <v>3</v>
      </c>
      <c r="V61" s="8">
        <f t="shared" si="17"/>
        <v>1</v>
      </c>
      <c r="W61" s="8">
        <f>SUM(V60:V61)</f>
        <v>1</v>
      </c>
      <c r="X61" s="145">
        <f t="shared" ref="X61:X77" si="23">W61-Q61</f>
        <v>1</v>
      </c>
    </row>
    <row r="62" spans="1:27" x14ac:dyDescent="0.25">
      <c r="D62" s="145">
        <f t="shared" si="18"/>
        <v>2</v>
      </c>
      <c r="E62" s="8">
        <f>SUM(F60:F62)</f>
        <v>2</v>
      </c>
      <c r="F62" s="8">
        <f t="shared" si="19"/>
        <v>0</v>
      </c>
      <c r="G62" s="8">
        <f>'Day 2 Cards'!Z11</f>
        <v>3</v>
      </c>
      <c r="H62" s="8">
        <f t="shared" si="14"/>
        <v>3</v>
      </c>
      <c r="I62" s="8">
        <f>'Day 2 Cards'!AE42</f>
        <v>3</v>
      </c>
      <c r="J62" s="8">
        <f t="shared" si="20"/>
        <v>0</v>
      </c>
      <c r="K62" s="8">
        <f>SUM(J60:J62)</f>
        <v>0</v>
      </c>
      <c r="L62" s="145">
        <f t="shared" si="21"/>
        <v>-2</v>
      </c>
      <c r="P62" s="145">
        <f t="shared" si="22"/>
        <v>-2</v>
      </c>
      <c r="Q62" s="8">
        <f>SUM(R60:R62)</f>
        <v>0</v>
      </c>
      <c r="R62" s="8">
        <f t="shared" si="15"/>
        <v>0</v>
      </c>
      <c r="S62" s="8">
        <f>'Day 2 Cards'!U11</f>
        <v>5</v>
      </c>
      <c r="T62" s="8">
        <f t="shared" si="16"/>
        <v>3</v>
      </c>
      <c r="U62" s="8">
        <f>'Day 2 Cards'!AK42</f>
        <v>3</v>
      </c>
      <c r="V62" s="8">
        <f t="shared" si="17"/>
        <v>1</v>
      </c>
      <c r="W62" s="8">
        <f>SUM(V60:V62)</f>
        <v>2</v>
      </c>
      <c r="X62" s="145">
        <f t="shared" si="23"/>
        <v>2</v>
      </c>
    </row>
    <row r="63" spans="1:27" x14ac:dyDescent="0.25">
      <c r="D63" s="145">
        <f t="shared" si="18"/>
        <v>3</v>
      </c>
      <c r="E63" s="8">
        <f>SUM(F60:F63)</f>
        <v>3</v>
      </c>
      <c r="F63" s="8">
        <f t="shared" si="19"/>
        <v>1</v>
      </c>
      <c r="G63" s="8">
        <f>'Day 2 Cards'!Z12</f>
        <v>4</v>
      </c>
      <c r="H63" s="8">
        <f t="shared" si="14"/>
        <v>4</v>
      </c>
      <c r="I63" s="8">
        <f>'Day 2 Cards'!AE43</f>
        <v>5</v>
      </c>
      <c r="J63" s="8">
        <f t="shared" si="20"/>
        <v>0</v>
      </c>
      <c r="K63" s="8">
        <f>SUM(J60:J63)</f>
        <v>0</v>
      </c>
      <c r="L63" s="145">
        <f t="shared" si="21"/>
        <v>-3</v>
      </c>
      <c r="P63" s="145">
        <f t="shared" si="22"/>
        <v>-3</v>
      </c>
      <c r="Q63" s="8">
        <f>SUM(R60:R63)</f>
        <v>0</v>
      </c>
      <c r="R63" s="8">
        <f t="shared" si="15"/>
        <v>0</v>
      </c>
      <c r="S63" s="8">
        <f>'Day 2 Cards'!U12</f>
        <v>6</v>
      </c>
      <c r="T63" s="8">
        <f t="shared" si="16"/>
        <v>4</v>
      </c>
      <c r="U63" s="8">
        <f>'Day 2 Cards'!AK43</f>
        <v>3</v>
      </c>
      <c r="V63" s="8">
        <f t="shared" si="17"/>
        <v>1</v>
      </c>
      <c r="W63" s="8">
        <f>SUM(V60:V63)</f>
        <v>3</v>
      </c>
      <c r="X63" s="145">
        <f t="shared" si="23"/>
        <v>3</v>
      </c>
    </row>
    <row r="64" spans="1:27" x14ac:dyDescent="0.25">
      <c r="D64" s="145">
        <f t="shared" si="18"/>
        <v>2</v>
      </c>
      <c r="E64" s="8">
        <f>SUM(F60:F64)</f>
        <v>3</v>
      </c>
      <c r="F64" s="8">
        <f t="shared" si="19"/>
        <v>0</v>
      </c>
      <c r="G64" s="8">
        <f>'Day 2 Cards'!Z13</f>
        <v>4</v>
      </c>
      <c r="H64" s="8">
        <f t="shared" si="14"/>
        <v>5</v>
      </c>
      <c r="I64" s="8">
        <f>'Day 2 Cards'!AE44</f>
        <v>2</v>
      </c>
      <c r="J64" s="8">
        <f t="shared" si="20"/>
        <v>1</v>
      </c>
      <c r="K64" s="8">
        <f>SUM(J60:J64)</f>
        <v>1</v>
      </c>
      <c r="L64" s="145">
        <f t="shared" si="21"/>
        <v>-2</v>
      </c>
      <c r="P64" s="145">
        <f t="shared" si="22"/>
        <v>-3</v>
      </c>
      <c r="Q64" s="8">
        <f>SUM(R60:R64)</f>
        <v>0</v>
      </c>
      <c r="R64" s="8">
        <f t="shared" si="15"/>
        <v>0</v>
      </c>
      <c r="S64" s="8">
        <f>'Day 2 Cards'!U13</f>
        <v>3</v>
      </c>
      <c r="T64" s="8">
        <f t="shared" si="16"/>
        <v>5</v>
      </c>
      <c r="U64" s="8">
        <f>'Day 2 Cards'!AK44</f>
        <v>3</v>
      </c>
      <c r="V64" s="8">
        <f t="shared" si="17"/>
        <v>0</v>
      </c>
      <c r="W64" s="8">
        <f>SUM(V60:V64)</f>
        <v>3</v>
      </c>
      <c r="X64" s="145">
        <f t="shared" si="23"/>
        <v>3</v>
      </c>
    </row>
    <row r="65" spans="3:25" x14ac:dyDescent="0.25">
      <c r="D65" s="145">
        <f t="shared" si="18"/>
        <v>1</v>
      </c>
      <c r="E65" s="8">
        <f>SUM(F60:F65)</f>
        <v>3</v>
      </c>
      <c r="F65" s="8">
        <f t="shared" si="19"/>
        <v>0</v>
      </c>
      <c r="G65" s="8">
        <f>'Day 2 Cards'!Z14</f>
        <v>9</v>
      </c>
      <c r="H65" s="8">
        <f t="shared" si="14"/>
        <v>6</v>
      </c>
      <c r="I65" s="8">
        <f>'Day 2 Cards'!AE45</f>
        <v>3</v>
      </c>
      <c r="J65" s="8">
        <f t="shared" si="20"/>
        <v>1</v>
      </c>
      <c r="K65" s="8">
        <f>SUM(J60:J65)</f>
        <v>2</v>
      </c>
      <c r="L65" s="145">
        <f t="shared" si="21"/>
        <v>-1</v>
      </c>
      <c r="P65" s="145">
        <f t="shared" si="22"/>
        <v>-2</v>
      </c>
      <c r="Q65" s="8">
        <f>SUM(R60:R65)</f>
        <v>1</v>
      </c>
      <c r="R65" s="8">
        <f t="shared" si="15"/>
        <v>1</v>
      </c>
      <c r="S65" s="8">
        <f>'Day 2 Cards'!U14</f>
        <v>3</v>
      </c>
      <c r="T65" s="8">
        <f t="shared" si="16"/>
        <v>6</v>
      </c>
      <c r="U65" s="8">
        <f>'Day 2 Cards'!AK45</f>
        <v>5</v>
      </c>
      <c r="V65" s="8">
        <f t="shared" si="17"/>
        <v>0</v>
      </c>
      <c r="W65" s="8">
        <f>SUM(V60:V65)</f>
        <v>3</v>
      </c>
      <c r="X65" s="145">
        <f t="shared" si="23"/>
        <v>2</v>
      </c>
    </row>
    <row r="66" spans="3:25" x14ac:dyDescent="0.25">
      <c r="D66" s="145">
        <f t="shared" si="18"/>
        <v>2</v>
      </c>
      <c r="E66" s="8">
        <f>SUM(F60:F66)</f>
        <v>4</v>
      </c>
      <c r="F66" s="8">
        <f t="shared" si="19"/>
        <v>1</v>
      </c>
      <c r="G66" s="8">
        <f>'Day 2 Cards'!Z15</f>
        <v>5</v>
      </c>
      <c r="H66" s="8">
        <f t="shared" si="14"/>
        <v>7</v>
      </c>
      <c r="I66" s="8">
        <f>'Day 2 Cards'!AE46</f>
        <v>8</v>
      </c>
      <c r="J66" s="8">
        <f t="shared" si="20"/>
        <v>0</v>
      </c>
      <c r="K66" s="8">
        <f>SUM(J60:J66)</f>
        <v>2</v>
      </c>
      <c r="L66" s="145">
        <f t="shared" si="21"/>
        <v>-2</v>
      </c>
      <c r="P66" s="145">
        <f t="shared" si="22"/>
        <v>-3</v>
      </c>
      <c r="Q66" s="8">
        <f>SUM(R60:R66)</f>
        <v>1</v>
      </c>
      <c r="R66" s="8">
        <f t="shared" si="15"/>
        <v>0</v>
      </c>
      <c r="S66" s="8">
        <f>'Day 2 Cards'!U15</f>
        <v>7</v>
      </c>
      <c r="T66" s="8">
        <f t="shared" si="16"/>
        <v>7</v>
      </c>
      <c r="U66" s="8">
        <f>'Day 2 Cards'!AK46</f>
        <v>6</v>
      </c>
      <c r="V66" s="8">
        <f t="shared" si="17"/>
        <v>1</v>
      </c>
      <c r="W66" s="8">
        <f>SUM(V60:V66)</f>
        <v>4</v>
      </c>
      <c r="X66" s="145">
        <f t="shared" si="23"/>
        <v>3</v>
      </c>
    </row>
    <row r="67" spans="3:25" x14ac:dyDescent="0.25">
      <c r="D67" s="145">
        <f t="shared" si="18"/>
        <v>2</v>
      </c>
      <c r="E67" s="8">
        <f>SUM(F60:F67)</f>
        <v>4</v>
      </c>
      <c r="F67" s="8">
        <f t="shared" si="19"/>
        <v>0</v>
      </c>
      <c r="G67" s="8">
        <f>'Day 2 Cards'!Z16</f>
        <v>3</v>
      </c>
      <c r="H67" s="8">
        <f t="shared" si="14"/>
        <v>8</v>
      </c>
      <c r="I67" s="8">
        <f>'Day 2 Cards'!AE47</f>
        <v>3</v>
      </c>
      <c r="J67" s="8">
        <f t="shared" si="20"/>
        <v>0</v>
      </c>
      <c r="K67" s="8">
        <f>SUM(J60:J67)</f>
        <v>2</v>
      </c>
      <c r="L67" s="145">
        <f t="shared" si="21"/>
        <v>-2</v>
      </c>
      <c r="P67" s="145">
        <f t="shared" si="22"/>
        <v>-3</v>
      </c>
      <c r="Q67" s="8">
        <f>SUM(R60:R67)</f>
        <v>1</v>
      </c>
      <c r="R67" s="8">
        <f t="shared" si="15"/>
        <v>0</v>
      </c>
      <c r="S67" s="8">
        <f>'Day 2 Cards'!U16</f>
        <v>3</v>
      </c>
      <c r="T67" s="8">
        <f t="shared" si="16"/>
        <v>8</v>
      </c>
      <c r="U67" s="8">
        <f>'Day 2 Cards'!AK47</f>
        <v>3</v>
      </c>
      <c r="V67" s="8">
        <f t="shared" si="17"/>
        <v>0</v>
      </c>
      <c r="W67" s="8">
        <f>SUM(V60:V67)</f>
        <v>4</v>
      </c>
      <c r="X67" s="145">
        <f t="shared" si="23"/>
        <v>3</v>
      </c>
    </row>
    <row r="68" spans="3:25" x14ac:dyDescent="0.25">
      <c r="C68" s="239" t="s">
        <v>59</v>
      </c>
      <c r="D68" s="145">
        <f t="shared" si="18"/>
        <v>3</v>
      </c>
      <c r="E68" s="8">
        <f>SUM(F60:F68)</f>
        <v>5</v>
      </c>
      <c r="F68" s="8">
        <f t="shared" si="19"/>
        <v>1</v>
      </c>
      <c r="G68" s="8">
        <f>'Day 2 Cards'!Z17</f>
        <v>4</v>
      </c>
      <c r="H68" s="8">
        <f t="shared" si="14"/>
        <v>9</v>
      </c>
      <c r="I68" s="8">
        <f>'Day 2 Cards'!AE48</f>
        <v>7</v>
      </c>
      <c r="J68" s="8">
        <f t="shared" si="20"/>
        <v>0</v>
      </c>
      <c r="K68" s="8">
        <f>SUM(J60:J68)</f>
        <v>2</v>
      </c>
      <c r="L68" s="145">
        <f t="shared" si="21"/>
        <v>-3</v>
      </c>
      <c r="M68" s="239" t="s">
        <v>59</v>
      </c>
      <c r="O68" s="239" t="s">
        <v>59</v>
      </c>
      <c r="P68" s="145">
        <f t="shared" si="22"/>
        <v>-4</v>
      </c>
      <c r="Q68" s="8">
        <f>SUM(R60:R68)</f>
        <v>1</v>
      </c>
      <c r="R68" s="8">
        <f t="shared" si="15"/>
        <v>0</v>
      </c>
      <c r="S68" s="8">
        <f>'Day 2 Cards'!U17</f>
        <v>8</v>
      </c>
      <c r="T68" s="8">
        <f t="shared" si="16"/>
        <v>9</v>
      </c>
      <c r="U68" s="8">
        <f>'Day 2 Cards'!AK48</f>
        <v>6</v>
      </c>
      <c r="V68" s="8">
        <f t="shared" si="17"/>
        <v>1</v>
      </c>
      <c r="W68" s="8">
        <f>SUM(V60:V68)</f>
        <v>5</v>
      </c>
      <c r="X68" s="145">
        <f t="shared" si="23"/>
        <v>4</v>
      </c>
      <c r="Y68" s="239" t="s">
        <v>59</v>
      </c>
    </row>
    <row r="69" spans="3:25" x14ac:dyDescent="0.25">
      <c r="C69" s="155" t="str">
        <f>IF(D69&gt;8,"WIN"," ")</f>
        <v xml:space="preserve"> </v>
      </c>
      <c r="D69" s="145">
        <f t="shared" si="18"/>
        <v>2</v>
      </c>
      <c r="E69" s="8">
        <f>SUM(F60:F69)</f>
        <v>5</v>
      </c>
      <c r="F69" s="8">
        <f t="shared" si="19"/>
        <v>0</v>
      </c>
      <c r="G69" s="8">
        <f>'Day 2 Cards'!Z19</f>
        <v>6</v>
      </c>
      <c r="H69" s="8">
        <f t="shared" si="14"/>
        <v>10</v>
      </c>
      <c r="I69" s="8">
        <f>'Day 2 Cards'!AE50</f>
        <v>5</v>
      </c>
      <c r="J69" s="8">
        <f t="shared" si="20"/>
        <v>1</v>
      </c>
      <c r="K69" s="8">
        <f>SUM(J60:J69)</f>
        <v>3</v>
      </c>
      <c r="L69" s="145">
        <f t="shared" si="21"/>
        <v>-2</v>
      </c>
      <c r="M69" s="157" t="str">
        <f>IF(L69&gt;8,"WIN"," ")</f>
        <v xml:space="preserve"> </v>
      </c>
      <c r="N69" s="156"/>
      <c r="O69" s="155" t="str">
        <f>IF(P69&gt;8,"WIN"," ")</f>
        <v xml:space="preserve"> </v>
      </c>
      <c r="P69" s="145">
        <f t="shared" si="22"/>
        <v>-5</v>
      </c>
      <c r="Q69" s="8">
        <f>SUM(R60:R69)</f>
        <v>1</v>
      </c>
      <c r="R69" s="8">
        <f t="shared" si="15"/>
        <v>0</v>
      </c>
      <c r="S69" s="8">
        <f>'Day 2 Cards'!U19</f>
        <v>8</v>
      </c>
      <c r="T69" s="8">
        <f t="shared" si="16"/>
        <v>10</v>
      </c>
      <c r="U69" s="8">
        <f>'Day 2 Cards'!AK50</f>
        <v>7</v>
      </c>
      <c r="V69" s="8">
        <f t="shared" si="17"/>
        <v>1</v>
      </c>
      <c r="W69" s="8">
        <f>SUM(V60:V69)</f>
        <v>6</v>
      </c>
      <c r="X69" s="145">
        <f t="shared" si="23"/>
        <v>5</v>
      </c>
      <c r="Y69" s="157" t="str">
        <f>IF(X69&gt;8,"WIN"," ")</f>
        <v xml:space="preserve"> </v>
      </c>
    </row>
    <row r="70" spans="3:25" x14ac:dyDescent="0.25">
      <c r="C70" s="158" t="str">
        <f>IF(D70&gt;7,"WIN"," ")</f>
        <v xml:space="preserve"> </v>
      </c>
      <c r="D70" s="145">
        <f t="shared" si="18"/>
        <v>1</v>
      </c>
      <c r="E70" s="8">
        <f>SUM(F60:F70)</f>
        <v>5</v>
      </c>
      <c r="F70" s="8">
        <f t="shared" si="19"/>
        <v>0</v>
      </c>
      <c r="G70" s="8">
        <f>'Day 2 Cards'!Z20</f>
        <v>7</v>
      </c>
      <c r="H70" s="8">
        <f t="shared" si="14"/>
        <v>11</v>
      </c>
      <c r="I70" s="8">
        <f>'Day 2 Cards'!AE50</f>
        <v>5</v>
      </c>
      <c r="J70" s="8">
        <f t="shared" si="20"/>
        <v>1</v>
      </c>
      <c r="K70" s="8">
        <f>SUM(J60:J70)</f>
        <v>4</v>
      </c>
      <c r="L70" s="145">
        <f t="shared" si="21"/>
        <v>-1</v>
      </c>
      <c r="M70" s="159" t="str">
        <f>IF(L70&gt;7,"WIN"," ")</f>
        <v xml:space="preserve"> </v>
      </c>
      <c r="N70" s="156"/>
      <c r="O70" s="158" t="str">
        <f>IF(P70&gt;7,"WIN"," ")</f>
        <v xml:space="preserve"> </v>
      </c>
      <c r="P70" s="145">
        <f t="shared" si="22"/>
        <v>-5</v>
      </c>
      <c r="Q70" s="8">
        <f>SUM(R60:R70)</f>
        <v>1</v>
      </c>
      <c r="R70" s="8">
        <f t="shared" si="15"/>
        <v>0</v>
      </c>
      <c r="S70" s="8">
        <f>'Day 2 Cards'!U20</f>
        <v>4</v>
      </c>
      <c r="T70" s="8">
        <f t="shared" si="16"/>
        <v>11</v>
      </c>
      <c r="U70" s="8">
        <f>'Day 2 Cards'!AK51</f>
        <v>4</v>
      </c>
      <c r="V70" s="8">
        <f t="shared" si="17"/>
        <v>0</v>
      </c>
      <c r="W70" s="8">
        <f>SUM(V60:V70)</f>
        <v>6</v>
      </c>
      <c r="X70" s="145">
        <f t="shared" si="23"/>
        <v>5</v>
      </c>
      <c r="Y70" s="159" t="str">
        <f>IF(X70&gt;7,"WIN"," ")</f>
        <v xml:space="preserve"> </v>
      </c>
    </row>
    <row r="71" spans="3:25" x14ac:dyDescent="0.25">
      <c r="C71" s="158" t="str">
        <f>IF(D71&gt;6,"WIN"," ")</f>
        <v xml:space="preserve"> </v>
      </c>
      <c r="D71" s="145">
        <f t="shared" si="18"/>
        <v>2</v>
      </c>
      <c r="E71" s="8">
        <f>SUM(F60:F71)</f>
        <v>6</v>
      </c>
      <c r="F71" s="8">
        <f t="shared" si="19"/>
        <v>1</v>
      </c>
      <c r="G71" s="8">
        <f>'Day 2 Cards'!Z21</f>
        <v>5</v>
      </c>
      <c r="H71" s="8">
        <f t="shared" si="14"/>
        <v>12</v>
      </c>
      <c r="I71" s="8">
        <f>'Day 2 Cards'!AE51</f>
        <v>6</v>
      </c>
      <c r="J71" s="8">
        <f t="shared" si="20"/>
        <v>0</v>
      </c>
      <c r="K71" s="8">
        <f>SUM(J60:J71)</f>
        <v>4</v>
      </c>
      <c r="L71" s="145">
        <f t="shared" si="21"/>
        <v>-2</v>
      </c>
      <c r="M71" s="159" t="str">
        <f>IF(L71&gt;6,"WIN"," ")</f>
        <v xml:space="preserve"> </v>
      </c>
      <c r="N71" s="156"/>
      <c r="O71" s="158" t="str">
        <f>IF(P71&gt;6,"WIN"," ")</f>
        <v xml:space="preserve"> </v>
      </c>
      <c r="P71" s="145">
        <f t="shared" si="22"/>
        <v>-6</v>
      </c>
      <c r="Q71" s="8">
        <f>SUM(R60:R71)</f>
        <v>1</v>
      </c>
      <c r="R71" s="8">
        <f t="shared" si="15"/>
        <v>0</v>
      </c>
      <c r="S71" s="8">
        <f>'Day 2 Cards'!U21</f>
        <v>6</v>
      </c>
      <c r="T71" s="8">
        <f t="shared" si="16"/>
        <v>12</v>
      </c>
      <c r="U71" s="8">
        <f>'Day 2 Cards'!AK52</f>
        <v>3</v>
      </c>
      <c r="V71" s="8">
        <f t="shared" si="17"/>
        <v>1</v>
      </c>
      <c r="W71" s="8">
        <f>SUM(V60:V71)</f>
        <v>7</v>
      </c>
      <c r="X71" s="145">
        <f t="shared" si="23"/>
        <v>6</v>
      </c>
      <c r="Y71" s="159" t="str">
        <f>IF(X71&gt;6,"WIN"," ")</f>
        <v xml:space="preserve"> </v>
      </c>
    </row>
    <row r="72" spans="3:25" x14ac:dyDescent="0.25">
      <c r="C72" s="158" t="str">
        <f>IF(D72&gt;5,"WIN"," ")</f>
        <v xml:space="preserve"> </v>
      </c>
      <c r="D72" s="145">
        <f t="shared" si="18"/>
        <v>2</v>
      </c>
      <c r="E72" s="8">
        <f>SUM(F60:F72)</f>
        <v>6</v>
      </c>
      <c r="F72" s="8">
        <f t="shared" si="19"/>
        <v>0</v>
      </c>
      <c r="G72" s="8">
        <f>'Day 2 Cards'!Z22</f>
        <v>4</v>
      </c>
      <c r="H72" s="8">
        <f t="shared" si="14"/>
        <v>13</v>
      </c>
      <c r="I72" s="8">
        <f>'Day 2 Cards'!AE52</f>
        <v>4</v>
      </c>
      <c r="J72" s="8">
        <f t="shared" si="20"/>
        <v>0</v>
      </c>
      <c r="K72" s="8">
        <f>SUM(J60:J72)</f>
        <v>4</v>
      </c>
      <c r="L72" s="145">
        <f t="shared" si="21"/>
        <v>-2</v>
      </c>
      <c r="M72" s="159" t="str">
        <f>IF(L72&gt;5,"WIN"," ")</f>
        <v xml:space="preserve"> </v>
      </c>
      <c r="N72" s="156"/>
      <c r="O72" s="158" t="str">
        <f>IF(P72&gt;5,"WIN"," ")</f>
        <v xml:space="preserve"> </v>
      </c>
      <c r="P72" s="145">
        <f t="shared" si="22"/>
        <v>-7</v>
      </c>
      <c r="Q72" s="8">
        <f>SUM(R60:R72)</f>
        <v>1</v>
      </c>
      <c r="R72" s="8">
        <f t="shared" si="15"/>
        <v>0</v>
      </c>
      <c r="S72" s="8">
        <f>'Day 2 Cards'!U22</f>
        <v>8</v>
      </c>
      <c r="T72" s="8">
        <f t="shared" si="16"/>
        <v>13</v>
      </c>
      <c r="U72" s="8">
        <f>'Day 2 Cards'!AK53</f>
        <v>4</v>
      </c>
      <c r="V72" s="8">
        <f t="shared" si="17"/>
        <v>1</v>
      </c>
      <c r="W72" s="8">
        <f>SUM(V60:V72)</f>
        <v>8</v>
      </c>
      <c r="X72" s="145">
        <f t="shared" si="23"/>
        <v>7</v>
      </c>
      <c r="Y72" s="159" t="str">
        <f>IF(X72&gt;5,"WIN"," ")</f>
        <v>WIN</v>
      </c>
    </row>
    <row r="73" spans="3:25" x14ac:dyDescent="0.25">
      <c r="C73" s="158" t="str">
        <f>IF(D73&gt;4,"WIN"," ")</f>
        <v xml:space="preserve"> </v>
      </c>
      <c r="D73" s="145">
        <f t="shared" si="18"/>
        <v>1</v>
      </c>
      <c r="E73" s="8">
        <f>SUM(F60:F73)</f>
        <v>6</v>
      </c>
      <c r="F73" s="8">
        <f t="shared" si="19"/>
        <v>0</v>
      </c>
      <c r="G73" s="8">
        <f>'Day 2 Cards'!Z23</f>
        <v>7</v>
      </c>
      <c r="H73" s="8">
        <f t="shared" si="14"/>
        <v>14</v>
      </c>
      <c r="I73" s="8">
        <f>'Day 2 Cards'!AE53</f>
        <v>3</v>
      </c>
      <c r="J73" s="8">
        <f t="shared" si="20"/>
        <v>1</v>
      </c>
      <c r="K73" s="8">
        <f>SUM(J60:J73)</f>
        <v>5</v>
      </c>
      <c r="L73" s="145">
        <f t="shared" si="21"/>
        <v>-1</v>
      </c>
      <c r="M73" s="159" t="str">
        <f>IF(L73&gt;4,"WIN"," ")</f>
        <v xml:space="preserve"> </v>
      </c>
      <c r="N73" s="156"/>
      <c r="O73" s="158" t="str">
        <f>IF(P73&gt;4,"WIN"," ")</f>
        <v xml:space="preserve"> </v>
      </c>
      <c r="P73" s="145">
        <f t="shared" si="22"/>
        <v>-8</v>
      </c>
      <c r="Q73" s="8">
        <f>SUM(R60:R73)</f>
        <v>1</v>
      </c>
      <c r="R73" s="8">
        <f t="shared" si="15"/>
        <v>0</v>
      </c>
      <c r="S73" s="8">
        <f>'Day 2 Cards'!U23</f>
        <v>6</v>
      </c>
      <c r="T73" s="8">
        <f t="shared" si="16"/>
        <v>14</v>
      </c>
      <c r="U73" s="8">
        <f>'Day 2 Cards'!AK54</f>
        <v>5</v>
      </c>
      <c r="V73" s="8">
        <f t="shared" si="17"/>
        <v>1</v>
      </c>
      <c r="W73" s="8">
        <f>SUM(V60:V73)</f>
        <v>9</v>
      </c>
      <c r="X73" s="145">
        <f t="shared" si="23"/>
        <v>8</v>
      </c>
      <c r="Y73" s="159" t="str">
        <f>IF(X73&gt;4,"WIN"," ")</f>
        <v>WIN</v>
      </c>
    </row>
    <row r="74" spans="3:25" x14ac:dyDescent="0.25">
      <c r="C74" s="158" t="str">
        <f>IF(D74&gt;3,"WIN"," ")</f>
        <v xml:space="preserve"> </v>
      </c>
      <c r="D74" s="145">
        <f t="shared" si="18"/>
        <v>2</v>
      </c>
      <c r="E74" s="8">
        <f>SUM(F60:F74)</f>
        <v>7</v>
      </c>
      <c r="F74" s="8">
        <f t="shared" si="19"/>
        <v>1</v>
      </c>
      <c r="G74" s="8">
        <f>'Day 2 Cards'!Z24</f>
        <v>4</v>
      </c>
      <c r="H74" s="8">
        <f t="shared" si="14"/>
        <v>15</v>
      </c>
      <c r="I74" s="8">
        <f>'Day 2 Cards'!AE54</f>
        <v>6</v>
      </c>
      <c r="J74" s="8">
        <f t="shared" si="20"/>
        <v>0</v>
      </c>
      <c r="K74" s="8">
        <f>SUM(J60:J74)</f>
        <v>5</v>
      </c>
      <c r="L74" s="145">
        <f t="shared" si="21"/>
        <v>-2</v>
      </c>
      <c r="M74" s="159" t="str">
        <f>IF(L74&gt;3,"WIN"," ")</f>
        <v xml:space="preserve"> </v>
      </c>
      <c r="N74" s="156"/>
      <c r="O74" s="158" t="str">
        <f>IF(P74&gt;3,"WIN"," ")</f>
        <v xml:space="preserve"> </v>
      </c>
      <c r="P74" s="145">
        <f t="shared" si="22"/>
        <v>-9</v>
      </c>
      <c r="Q74" s="8">
        <f>SUM(R60:R74)</f>
        <v>1</v>
      </c>
      <c r="R74" s="8">
        <f t="shared" si="15"/>
        <v>0</v>
      </c>
      <c r="S74" s="8">
        <f>'Day 2 Cards'!U24</f>
        <v>5</v>
      </c>
      <c r="T74" s="8">
        <f t="shared" si="16"/>
        <v>15</v>
      </c>
      <c r="U74" s="8">
        <f>'Day 2 Cards'!AK55</f>
        <v>4</v>
      </c>
      <c r="V74" s="8">
        <f t="shared" si="17"/>
        <v>1</v>
      </c>
      <c r="W74" s="8">
        <f>SUM(V60:V74)</f>
        <v>10</v>
      </c>
      <c r="X74" s="145">
        <f t="shared" si="23"/>
        <v>9</v>
      </c>
      <c r="Y74" s="159" t="str">
        <f>IF(X74&gt;3,"WIN"," ")</f>
        <v>WIN</v>
      </c>
    </row>
    <row r="75" spans="3:25" x14ac:dyDescent="0.25">
      <c r="C75" s="158" t="str">
        <f>IF(D75&gt;2,"WIN"," ")</f>
        <v xml:space="preserve"> </v>
      </c>
      <c r="D75" s="145">
        <f t="shared" si="18"/>
        <v>2</v>
      </c>
      <c r="E75" s="8">
        <f>SUM(F60:F75)</f>
        <v>7</v>
      </c>
      <c r="F75" s="8">
        <f t="shared" si="19"/>
        <v>0</v>
      </c>
      <c r="G75" s="8">
        <f>'Day 2 Cards'!Z25</f>
        <v>4</v>
      </c>
      <c r="H75" s="8">
        <f t="shared" si="14"/>
        <v>16</v>
      </c>
      <c r="I75" s="8">
        <f>'Day 2 Cards'!AE55</f>
        <v>4</v>
      </c>
      <c r="J75" s="8">
        <f t="shared" si="20"/>
        <v>0</v>
      </c>
      <c r="K75" s="8">
        <f>SUM(J60:J75)</f>
        <v>5</v>
      </c>
      <c r="L75" s="145">
        <f t="shared" si="21"/>
        <v>-2</v>
      </c>
      <c r="M75" s="159" t="str">
        <f>IF(L75&gt;2,"WIN"," ")</f>
        <v xml:space="preserve"> </v>
      </c>
      <c r="N75" s="156"/>
      <c r="O75" s="158" t="str">
        <f>IF(P75&gt;2,"WIN"," ")</f>
        <v xml:space="preserve"> </v>
      </c>
      <c r="P75" s="145">
        <f t="shared" si="22"/>
        <v>-10</v>
      </c>
      <c r="Q75" s="8">
        <f>SUM(R60:R75)</f>
        <v>1</v>
      </c>
      <c r="R75" s="8">
        <f t="shared" si="15"/>
        <v>0</v>
      </c>
      <c r="S75" s="8">
        <f>'Day 2 Cards'!U25</f>
        <v>7</v>
      </c>
      <c r="T75" s="8">
        <f t="shared" si="16"/>
        <v>16</v>
      </c>
      <c r="U75" s="8">
        <f>'Day 2 Cards'!AK56</f>
        <v>3</v>
      </c>
      <c r="V75" s="8">
        <f t="shared" si="17"/>
        <v>1</v>
      </c>
      <c r="W75" s="8">
        <f>SUM(V60:V75)</f>
        <v>11</v>
      </c>
      <c r="X75" s="145">
        <f t="shared" si="23"/>
        <v>10</v>
      </c>
      <c r="Y75" s="159" t="str">
        <f>IF(X75&gt;2,"WIN"," ")</f>
        <v>WIN</v>
      </c>
    </row>
    <row r="76" spans="3:25" x14ac:dyDescent="0.25">
      <c r="C76" s="158" t="str">
        <f>IF(D76&gt;1,"WIN"," ")</f>
        <v xml:space="preserve"> </v>
      </c>
      <c r="D76" s="145">
        <f t="shared" si="18"/>
        <v>1</v>
      </c>
      <c r="E76" s="8">
        <f>SUM(F60:F76)</f>
        <v>7</v>
      </c>
      <c r="F76" s="8">
        <f t="shared" si="19"/>
        <v>0</v>
      </c>
      <c r="G76" s="8">
        <f>'Day 2 Cards'!Z26</f>
        <v>6</v>
      </c>
      <c r="H76" s="8">
        <f t="shared" si="14"/>
        <v>17</v>
      </c>
      <c r="I76" s="8">
        <f>'Day 2 Cards'!AE56</f>
        <v>2</v>
      </c>
      <c r="J76" s="8">
        <f t="shared" si="20"/>
        <v>1</v>
      </c>
      <c r="K76" s="8">
        <f>SUM(J60:J76)</f>
        <v>6</v>
      </c>
      <c r="L76" s="145">
        <f t="shared" si="21"/>
        <v>-1</v>
      </c>
      <c r="M76" s="159" t="str">
        <f>IF(L76&gt;1,"WIN"," ")</f>
        <v xml:space="preserve"> </v>
      </c>
      <c r="N76" s="156"/>
      <c r="O76" s="158" t="str">
        <f>IF(P76&gt;1,"WIN"," ")</f>
        <v xml:space="preserve"> </v>
      </c>
      <c r="P76" s="145">
        <f t="shared" si="22"/>
        <v>-9</v>
      </c>
      <c r="Q76" s="8">
        <f>SUM(R60:R76)</f>
        <v>2</v>
      </c>
      <c r="R76" s="8">
        <f t="shared" si="15"/>
        <v>1</v>
      </c>
      <c r="S76" s="8">
        <f>'Day 2 Cards'!U26</f>
        <v>5</v>
      </c>
      <c r="T76" s="8">
        <f t="shared" si="16"/>
        <v>17</v>
      </c>
      <c r="U76" s="8">
        <f>'Day 2 Cards'!AK57</f>
        <v>6</v>
      </c>
      <c r="V76" s="8">
        <f t="shared" si="17"/>
        <v>0</v>
      </c>
      <c r="W76" s="8">
        <f>SUM(V60:V76)</f>
        <v>11</v>
      </c>
      <c r="X76" s="145">
        <f t="shared" si="23"/>
        <v>9</v>
      </c>
      <c r="Y76" s="159" t="str">
        <f>IF(X76&gt;1,"WIN"," ")</f>
        <v>WIN</v>
      </c>
    </row>
    <row r="77" spans="3:25" x14ac:dyDescent="0.25">
      <c r="C77" s="160" t="str">
        <f>IF(D77&gt;0,"WIN"," ")</f>
        <v>WIN</v>
      </c>
      <c r="D77" s="145">
        <f t="shared" si="18"/>
        <v>1</v>
      </c>
      <c r="E77" s="8">
        <f>SUM(F60:F77)</f>
        <v>7</v>
      </c>
      <c r="F77" s="8">
        <f t="shared" si="19"/>
        <v>0</v>
      </c>
      <c r="G77" s="8">
        <f>'Day 2 Cards'!Z27</f>
        <v>6</v>
      </c>
      <c r="H77" s="8">
        <f t="shared" si="14"/>
        <v>18</v>
      </c>
      <c r="I77" s="8">
        <f>'Day 2 Cards'!AE57</f>
        <v>6</v>
      </c>
      <c r="J77" s="8">
        <f t="shared" si="20"/>
        <v>0</v>
      </c>
      <c r="K77" s="8">
        <f>SUM(J60:J77)</f>
        <v>6</v>
      </c>
      <c r="L77" s="145">
        <f t="shared" si="21"/>
        <v>-1</v>
      </c>
      <c r="M77" s="161" t="str">
        <f>IF(L77&gt;0,"WIN"," ")</f>
        <v xml:space="preserve"> </v>
      </c>
      <c r="N77" s="156"/>
      <c r="O77" s="160" t="str">
        <f>IF(P77&gt;0,"WIN"," ")</f>
        <v xml:space="preserve"> </v>
      </c>
      <c r="P77" s="145">
        <f t="shared" si="22"/>
        <v>-10</v>
      </c>
      <c r="Q77" s="8">
        <f>SUM(R60:R77)</f>
        <v>2</v>
      </c>
      <c r="R77" s="8">
        <f t="shared" si="15"/>
        <v>0</v>
      </c>
      <c r="S77" s="8">
        <f>'Day 2 Cards'!U27</f>
        <v>7</v>
      </c>
      <c r="T77" s="8">
        <f t="shared" si="16"/>
        <v>18</v>
      </c>
      <c r="U77" s="8">
        <f>'Day 2 Cards'!AK58</f>
        <v>4</v>
      </c>
      <c r="V77" s="8">
        <f t="shared" si="17"/>
        <v>1</v>
      </c>
      <c r="W77" s="8">
        <f>SUM(V60:V77)</f>
        <v>12</v>
      </c>
      <c r="X77" s="145">
        <f t="shared" si="23"/>
        <v>10</v>
      </c>
      <c r="Y77" s="161" t="str">
        <f>IF(X77&gt;0,"WIN"," ")</f>
        <v>WIN</v>
      </c>
    </row>
    <row r="78" spans="3:25" x14ac:dyDescent="0.25">
      <c r="C78" s="239">
        <f>IF(C77="WIN",1,0)</f>
        <v>1</v>
      </c>
      <c r="M78" s="239">
        <f>IF(M77="WIN",1,0)</f>
        <v>0</v>
      </c>
      <c r="O78" s="239">
        <f>IF(O77="WIN",1,0)</f>
        <v>0</v>
      </c>
      <c r="Y78" s="239">
        <f>IF(Y77="WIN",1,0)</f>
        <v>1</v>
      </c>
    </row>
    <row r="79" spans="3:25" ht="15.75" x14ac:dyDescent="0.25">
      <c r="C79" s="239">
        <f>IF(D77=L77,0.5,0)</f>
        <v>0</v>
      </c>
      <c r="F79" s="145">
        <f>SUM(C78:C79)</f>
        <v>1</v>
      </c>
      <c r="G79" s="183" t="str">
        <f>G58</f>
        <v>Jeff</v>
      </c>
      <c r="I79" s="182" t="str">
        <f>I58</f>
        <v>Neil</v>
      </c>
      <c r="J79" s="145">
        <f>SUM(M78:M79)</f>
        <v>0</v>
      </c>
      <c r="M79" s="239">
        <f>C79</f>
        <v>0</v>
      </c>
      <c r="O79" s="239">
        <f>IF(P77=X77,0.5,0)</f>
        <v>0</v>
      </c>
      <c r="R79" s="145">
        <f>SUM(O78:O79)</f>
        <v>0</v>
      </c>
      <c r="S79" s="183" t="str">
        <f>S58</f>
        <v>Steve</v>
      </c>
      <c r="U79" s="182" t="str">
        <f>U58</f>
        <v>Stew</v>
      </c>
      <c r="V79" s="145">
        <f>SUM(Y78:Y79)</f>
        <v>1</v>
      </c>
      <c r="Y79" s="239">
        <f>O79</f>
        <v>0</v>
      </c>
    </row>
    <row r="81" spans="1:27" x14ac:dyDescent="0.25"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</row>
    <row r="82" spans="1:27" s="69" customFormat="1" x14ac:dyDescent="0.25"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</row>
    <row r="83" spans="1:27" ht="26.25" x14ac:dyDescent="0.4">
      <c r="A83" s="237" t="s">
        <v>76</v>
      </c>
      <c r="B83" s="162"/>
      <c r="D83" s="144" t="s">
        <v>56</v>
      </c>
      <c r="E83" s="239" t="s">
        <v>22</v>
      </c>
      <c r="F83" s="239" t="s">
        <v>0</v>
      </c>
      <c r="G83" s="149" t="s">
        <v>125</v>
      </c>
      <c r="H83" s="239" t="s">
        <v>52</v>
      </c>
      <c r="I83" s="150" t="s">
        <v>51</v>
      </c>
      <c r="J83" s="239" t="s">
        <v>0</v>
      </c>
      <c r="K83" s="239" t="s">
        <v>22</v>
      </c>
      <c r="L83" s="144" t="s">
        <v>56</v>
      </c>
      <c r="P83" s="144" t="s">
        <v>56</v>
      </c>
      <c r="Q83" s="239" t="s">
        <v>22</v>
      </c>
      <c r="R83" s="239" t="s">
        <v>0</v>
      </c>
      <c r="S83" s="149" t="s">
        <v>126</v>
      </c>
      <c r="T83" s="239" t="s">
        <v>52</v>
      </c>
      <c r="U83" s="150" t="s">
        <v>16</v>
      </c>
      <c r="V83" s="239" t="s">
        <v>0</v>
      </c>
      <c r="W83" s="239" t="s">
        <v>22</v>
      </c>
      <c r="X83" s="144" t="s">
        <v>56</v>
      </c>
      <c r="Z83" s="237" t="s">
        <v>77</v>
      </c>
      <c r="AA83" s="238"/>
    </row>
    <row r="84" spans="1:27" x14ac:dyDescent="0.25">
      <c r="D84" s="144" t="s">
        <v>57</v>
      </c>
      <c r="E84" s="239" t="s">
        <v>55</v>
      </c>
      <c r="F84" s="239" t="s">
        <v>55</v>
      </c>
      <c r="G84" s="239" t="s">
        <v>54</v>
      </c>
      <c r="H84" s="239" t="s">
        <v>53</v>
      </c>
      <c r="I84" s="239" t="s">
        <v>54</v>
      </c>
      <c r="J84" s="239" t="s">
        <v>55</v>
      </c>
      <c r="K84" s="239" t="s">
        <v>55</v>
      </c>
      <c r="L84" s="144" t="s">
        <v>57</v>
      </c>
      <c r="P84" s="144" t="s">
        <v>57</v>
      </c>
      <c r="Q84" s="239" t="s">
        <v>55</v>
      </c>
      <c r="R84" s="239" t="s">
        <v>55</v>
      </c>
      <c r="S84" s="239" t="s">
        <v>54</v>
      </c>
      <c r="T84" s="239" t="s">
        <v>53</v>
      </c>
      <c r="U84" s="239" t="s">
        <v>54</v>
      </c>
      <c r="V84" s="239" t="s">
        <v>55</v>
      </c>
      <c r="W84" s="239" t="s">
        <v>55</v>
      </c>
      <c r="X84" s="144" t="s">
        <v>57</v>
      </c>
    </row>
    <row r="85" spans="1:27" x14ac:dyDescent="0.25">
      <c r="D85" s="145">
        <f>E85-K85</f>
        <v>1</v>
      </c>
      <c r="E85" s="8">
        <f>F85</f>
        <v>1</v>
      </c>
      <c r="F85" s="8">
        <f>IF(G85&lt;I85,1,0)</f>
        <v>1</v>
      </c>
      <c r="G85" s="8">
        <f>'Day 2 Cards'!AE9</f>
        <v>5</v>
      </c>
      <c r="H85" s="8">
        <f t="shared" ref="H85:H102" si="24">H60</f>
        <v>1</v>
      </c>
      <c r="I85" s="8">
        <f>'Day 2 Cards'!U40</f>
        <v>6</v>
      </c>
      <c r="J85" s="8">
        <f>IF(I85&lt;G85,1,0)</f>
        <v>0</v>
      </c>
      <c r="K85" s="8">
        <f>J85</f>
        <v>0</v>
      </c>
      <c r="L85" s="145">
        <f>K85-E85</f>
        <v>-1</v>
      </c>
      <c r="P85" s="145">
        <f>Q85-W85</f>
        <v>0</v>
      </c>
      <c r="Q85" s="8">
        <f>R85</f>
        <v>0</v>
      </c>
      <c r="R85" s="8">
        <f t="shared" ref="R85:R102" si="25">IF(S85&lt;U85,1,0)</f>
        <v>0</v>
      </c>
      <c r="S85" s="8">
        <f>'Day 2 Cards'!AK9</f>
        <v>5</v>
      </c>
      <c r="T85" s="8">
        <f t="shared" ref="T85:T102" si="26">H85</f>
        <v>1</v>
      </c>
      <c r="U85" s="8">
        <f>'Day 2 Cards'!Z40</f>
        <v>5</v>
      </c>
      <c r="V85" s="8">
        <f t="shared" ref="V85:V102" si="27">IF(U85&lt;S85,1,0)</f>
        <v>0</v>
      </c>
      <c r="W85" s="8">
        <f>V85</f>
        <v>0</v>
      </c>
      <c r="X85" s="145">
        <f>W85-Q85</f>
        <v>0</v>
      </c>
    </row>
    <row r="86" spans="1:27" x14ac:dyDescent="0.25">
      <c r="D86" s="145">
        <f t="shared" ref="D86:D102" si="28">E86-K86</f>
        <v>2</v>
      </c>
      <c r="E86" s="8">
        <f>SUM(F85:F86)</f>
        <v>2</v>
      </c>
      <c r="F86" s="8">
        <f t="shared" ref="F86:F102" si="29">IF(G86&lt;I86,1,0)</f>
        <v>1</v>
      </c>
      <c r="G86" s="8">
        <f>'Day 2 Cards'!AE10</f>
        <v>3</v>
      </c>
      <c r="H86" s="8">
        <f t="shared" si="24"/>
        <v>2</v>
      </c>
      <c r="I86" s="8">
        <f>'Day 2 Cards'!U41</f>
        <v>5</v>
      </c>
      <c r="J86" s="8">
        <f t="shared" ref="J86:J102" si="30">IF(I86&lt;G86,1,0)</f>
        <v>0</v>
      </c>
      <c r="K86" s="8">
        <f>SUM(J85:J86)</f>
        <v>0</v>
      </c>
      <c r="L86" s="145">
        <f t="shared" ref="L86:L102" si="31">K86-E86</f>
        <v>-2</v>
      </c>
      <c r="P86" s="145">
        <f t="shared" ref="P86:P102" si="32">Q86-W86</f>
        <v>-1</v>
      </c>
      <c r="Q86" s="8">
        <f>SUM(R85:R86)</f>
        <v>0</v>
      </c>
      <c r="R86" s="8">
        <f t="shared" si="25"/>
        <v>0</v>
      </c>
      <c r="S86" s="8">
        <f>'Day 2 Cards'!AK10</f>
        <v>5</v>
      </c>
      <c r="T86" s="8">
        <f t="shared" si="26"/>
        <v>2</v>
      </c>
      <c r="U86" s="8">
        <f>'Day 2 Cards'!Z41</f>
        <v>3</v>
      </c>
      <c r="V86" s="8">
        <f t="shared" si="27"/>
        <v>1</v>
      </c>
      <c r="W86" s="8">
        <f>SUM(V85:V86)</f>
        <v>1</v>
      </c>
      <c r="X86" s="145">
        <f t="shared" ref="X86:X102" si="33">W86-Q86</f>
        <v>1</v>
      </c>
      <c r="Y86" s="305"/>
    </row>
    <row r="87" spans="1:27" x14ac:dyDescent="0.25">
      <c r="D87" s="145">
        <f t="shared" si="28"/>
        <v>2</v>
      </c>
      <c r="E87" s="8">
        <f>SUM(F85:F87)</f>
        <v>2</v>
      </c>
      <c r="F87" s="8">
        <f t="shared" si="29"/>
        <v>0</v>
      </c>
      <c r="G87" s="8">
        <f>'Day 2 Cards'!AE11</f>
        <v>3</v>
      </c>
      <c r="H87" s="8">
        <f t="shared" si="24"/>
        <v>3</v>
      </c>
      <c r="I87" s="8">
        <f>'Day 2 Cards'!U42</f>
        <v>3</v>
      </c>
      <c r="J87" s="8">
        <f t="shared" si="30"/>
        <v>0</v>
      </c>
      <c r="K87" s="8">
        <f>SUM(J85:J87)</f>
        <v>0</v>
      </c>
      <c r="L87" s="145">
        <f t="shared" si="31"/>
        <v>-2</v>
      </c>
      <c r="P87" s="145">
        <f t="shared" si="32"/>
        <v>0</v>
      </c>
      <c r="Q87" s="8">
        <f>SUM(R85:R87)</f>
        <v>1</v>
      </c>
      <c r="R87" s="8">
        <f t="shared" si="25"/>
        <v>1</v>
      </c>
      <c r="S87" s="8">
        <f>'Day 2 Cards'!AK11</f>
        <v>3</v>
      </c>
      <c r="T87" s="8">
        <f t="shared" si="26"/>
        <v>3</v>
      </c>
      <c r="U87" s="8">
        <f>'Day 2 Cards'!Z42</f>
        <v>4</v>
      </c>
      <c r="V87" s="8">
        <f t="shared" si="27"/>
        <v>0</v>
      </c>
      <c r="W87" s="8">
        <f>SUM(V85:V87)</f>
        <v>1</v>
      </c>
      <c r="X87" s="145">
        <f t="shared" si="33"/>
        <v>0</v>
      </c>
    </row>
    <row r="88" spans="1:27" x14ac:dyDescent="0.25">
      <c r="D88" s="145">
        <f t="shared" si="28"/>
        <v>1</v>
      </c>
      <c r="E88" s="8">
        <f>SUM(F85:F88)</f>
        <v>2</v>
      </c>
      <c r="F88" s="8">
        <f t="shared" si="29"/>
        <v>0</v>
      </c>
      <c r="G88" s="8">
        <f>'Day 2 Cards'!AE12</f>
        <v>6</v>
      </c>
      <c r="H88" s="8">
        <f t="shared" si="24"/>
        <v>4</v>
      </c>
      <c r="I88" s="8">
        <f>'Day 2 Cards'!U43</f>
        <v>5</v>
      </c>
      <c r="J88" s="8">
        <f t="shared" si="30"/>
        <v>1</v>
      </c>
      <c r="K88" s="8">
        <f>SUM(J85:J88)</f>
        <v>1</v>
      </c>
      <c r="L88" s="145">
        <f t="shared" si="31"/>
        <v>-1</v>
      </c>
      <c r="P88" s="145">
        <f t="shared" si="32"/>
        <v>1</v>
      </c>
      <c r="Q88" s="8">
        <f>SUM(R85:R88)</f>
        <v>2</v>
      </c>
      <c r="R88" s="8">
        <f t="shared" si="25"/>
        <v>1</v>
      </c>
      <c r="S88" s="8">
        <f>'Day 2 Cards'!AK12</f>
        <v>5</v>
      </c>
      <c r="T88" s="8">
        <f t="shared" si="26"/>
        <v>4</v>
      </c>
      <c r="U88" s="8">
        <f>'Day 2 Cards'!Z43</f>
        <v>8</v>
      </c>
      <c r="V88" s="8">
        <f t="shared" si="27"/>
        <v>0</v>
      </c>
      <c r="W88" s="8">
        <f>SUM(V85:V88)</f>
        <v>1</v>
      </c>
      <c r="X88" s="145">
        <f t="shared" si="33"/>
        <v>-1</v>
      </c>
    </row>
    <row r="89" spans="1:27" x14ac:dyDescent="0.25">
      <c r="D89" s="145">
        <f t="shared" si="28"/>
        <v>1</v>
      </c>
      <c r="E89" s="8">
        <f>SUM(F85:F89)</f>
        <v>2</v>
      </c>
      <c r="F89" s="8">
        <f t="shared" si="29"/>
        <v>0</v>
      </c>
      <c r="G89" s="8">
        <f>'Day 2 Cards'!AE13</f>
        <v>5</v>
      </c>
      <c r="H89" s="8">
        <f t="shared" si="24"/>
        <v>5</v>
      </c>
      <c r="I89" s="8">
        <f>'Day 2 Cards'!U44</f>
        <v>5</v>
      </c>
      <c r="J89" s="8">
        <f t="shared" si="30"/>
        <v>0</v>
      </c>
      <c r="K89" s="8">
        <f>SUM(J85:J89)</f>
        <v>1</v>
      </c>
      <c r="L89" s="145">
        <f t="shared" si="31"/>
        <v>-1</v>
      </c>
      <c r="P89" s="145">
        <f t="shared" si="32"/>
        <v>1</v>
      </c>
      <c r="Q89" s="8">
        <f>SUM(R85:R89)</f>
        <v>2</v>
      </c>
      <c r="R89" s="8">
        <f t="shared" si="25"/>
        <v>0</v>
      </c>
      <c r="S89" s="8">
        <f>'Day 2 Cards'!AK13</f>
        <v>4</v>
      </c>
      <c r="T89" s="8">
        <f t="shared" si="26"/>
        <v>5</v>
      </c>
      <c r="U89" s="8">
        <f>'Day 2 Cards'!Z44</f>
        <v>4</v>
      </c>
      <c r="V89" s="8">
        <f t="shared" si="27"/>
        <v>0</v>
      </c>
      <c r="W89" s="8">
        <f>SUM(V85:V89)</f>
        <v>1</v>
      </c>
      <c r="X89" s="145">
        <f t="shared" si="33"/>
        <v>-1</v>
      </c>
    </row>
    <row r="90" spans="1:27" x14ac:dyDescent="0.25">
      <c r="D90" s="145">
        <f t="shared" si="28"/>
        <v>1</v>
      </c>
      <c r="E90" s="8">
        <f>SUM(F85:F90)</f>
        <v>2</v>
      </c>
      <c r="F90" s="8">
        <f t="shared" si="29"/>
        <v>0</v>
      </c>
      <c r="G90" s="8">
        <f>'Day 2 Cards'!AE14</f>
        <v>4</v>
      </c>
      <c r="H90" s="8">
        <f t="shared" si="24"/>
        <v>6</v>
      </c>
      <c r="I90" s="8">
        <f>'Day 2 Cards'!U45</f>
        <v>4</v>
      </c>
      <c r="J90" s="8">
        <f t="shared" si="30"/>
        <v>0</v>
      </c>
      <c r="K90" s="8">
        <f>SUM(J85:J90)</f>
        <v>1</v>
      </c>
      <c r="L90" s="145">
        <f t="shared" si="31"/>
        <v>-1</v>
      </c>
      <c r="P90" s="145">
        <f t="shared" si="32"/>
        <v>2</v>
      </c>
      <c r="Q90" s="8">
        <f>SUM(R85:R90)</f>
        <v>3</v>
      </c>
      <c r="R90" s="8">
        <f t="shared" si="25"/>
        <v>1</v>
      </c>
      <c r="S90" s="8">
        <f>'Day 2 Cards'!AK14</f>
        <v>3</v>
      </c>
      <c r="T90" s="8">
        <f t="shared" si="26"/>
        <v>6</v>
      </c>
      <c r="U90" s="8">
        <f>'Day 2 Cards'!Z45</f>
        <v>8</v>
      </c>
      <c r="V90" s="8">
        <f t="shared" si="27"/>
        <v>0</v>
      </c>
      <c r="W90" s="8">
        <f>SUM(V85:V90)</f>
        <v>1</v>
      </c>
      <c r="X90" s="145">
        <f t="shared" si="33"/>
        <v>-2</v>
      </c>
    </row>
    <row r="91" spans="1:27" x14ac:dyDescent="0.25">
      <c r="D91" s="145">
        <f t="shared" si="28"/>
        <v>2</v>
      </c>
      <c r="E91" s="8">
        <f>SUM(F85:F91)</f>
        <v>3</v>
      </c>
      <c r="F91" s="8">
        <f t="shared" si="29"/>
        <v>1</v>
      </c>
      <c r="G91" s="8">
        <f>'Day 2 Cards'!AE15</f>
        <v>6</v>
      </c>
      <c r="H91" s="8">
        <f t="shared" si="24"/>
        <v>7</v>
      </c>
      <c r="I91" s="8">
        <f>'Day 2 Cards'!U46</f>
        <v>7</v>
      </c>
      <c r="J91" s="8">
        <f t="shared" si="30"/>
        <v>0</v>
      </c>
      <c r="K91" s="8">
        <f>SUM(J85:J91)</f>
        <v>1</v>
      </c>
      <c r="L91" s="145">
        <f t="shared" si="31"/>
        <v>-2</v>
      </c>
      <c r="P91" s="145">
        <f t="shared" si="32"/>
        <v>1</v>
      </c>
      <c r="Q91" s="8">
        <f>SUM(R85:R91)</f>
        <v>3</v>
      </c>
      <c r="R91" s="8">
        <f t="shared" si="25"/>
        <v>0</v>
      </c>
      <c r="S91" s="8">
        <f>'Day 2 Cards'!AK15</f>
        <v>7</v>
      </c>
      <c r="T91" s="8">
        <f t="shared" si="26"/>
        <v>7</v>
      </c>
      <c r="U91" s="8">
        <f>'Day 2 Cards'!Z46</f>
        <v>5</v>
      </c>
      <c r="V91" s="8">
        <f t="shared" si="27"/>
        <v>1</v>
      </c>
      <c r="W91" s="8">
        <f>SUM(V85:V91)</f>
        <v>2</v>
      </c>
      <c r="X91" s="145">
        <f t="shared" si="33"/>
        <v>-1</v>
      </c>
    </row>
    <row r="92" spans="1:27" x14ac:dyDescent="0.25">
      <c r="D92" s="145">
        <f t="shared" si="28"/>
        <v>1</v>
      </c>
      <c r="E92" s="8">
        <f>SUM(F85:F92)</f>
        <v>3</v>
      </c>
      <c r="F92" s="8">
        <f t="shared" si="29"/>
        <v>0</v>
      </c>
      <c r="G92" s="8">
        <f>'Day 2 Cards'!AE16</f>
        <v>5</v>
      </c>
      <c r="H92" s="8">
        <f t="shared" si="24"/>
        <v>8</v>
      </c>
      <c r="I92" s="8">
        <f>'Day 2 Cards'!U47</f>
        <v>2</v>
      </c>
      <c r="J92" s="8">
        <f t="shared" si="30"/>
        <v>1</v>
      </c>
      <c r="K92" s="8">
        <f>SUM(J85:J92)</f>
        <v>2</v>
      </c>
      <c r="L92" s="145">
        <f t="shared" si="31"/>
        <v>-1</v>
      </c>
      <c r="P92" s="145">
        <f t="shared" si="32"/>
        <v>0</v>
      </c>
      <c r="Q92" s="8">
        <f>SUM(R85:R92)</f>
        <v>3</v>
      </c>
      <c r="R92" s="8">
        <f t="shared" si="25"/>
        <v>0</v>
      </c>
      <c r="S92" s="8">
        <f>'Day 2 Cards'!AK16</f>
        <v>5</v>
      </c>
      <c r="T92" s="8">
        <f t="shared" si="26"/>
        <v>8</v>
      </c>
      <c r="U92" s="8">
        <f>'Day 2 Cards'!Z47</f>
        <v>4</v>
      </c>
      <c r="V92" s="8">
        <f t="shared" si="27"/>
        <v>1</v>
      </c>
      <c r="W92" s="8">
        <f>SUM(V85:V92)</f>
        <v>3</v>
      </c>
      <c r="X92" s="145">
        <f t="shared" si="33"/>
        <v>0</v>
      </c>
    </row>
    <row r="93" spans="1:27" x14ac:dyDescent="0.25">
      <c r="C93" s="239" t="s">
        <v>59</v>
      </c>
      <c r="D93" s="145">
        <f t="shared" si="28"/>
        <v>0</v>
      </c>
      <c r="E93" s="8">
        <f>SUM(F85:F93)</f>
        <v>3</v>
      </c>
      <c r="F93" s="8">
        <f t="shared" si="29"/>
        <v>0</v>
      </c>
      <c r="G93" s="8">
        <f>'Day 2 Cards'!AE17</f>
        <v>6</v>
      </c>
      <c r="H93" s="8">
        <f t="shared" si="24"/>
        <v>9</v>
      </c>
      <c r="I93" s="8">
        <f>'Day 2 Cards'!U48</f>
        <v>5</v>
      </c>
      <c r="J93" s="8">
        <f t="shared" si="30"/>
        <v>1</v>
      </c>
      <c r="K93" s="8">
        <f>SUM(J85:J93)</f>
        <v>3</v>
      </c>
      <c r="L93" s="145">
        <f t="shared" si="31"/>
        <v>0</v>
      </c>
      <c r="M93" s="239" t="s">
        <v>59</v>
      </c>
      <c r="O93" s="239" t="s">
        <v>59</v>
      </c>
      <c r="P93" s="145">
        <f t="shared" si="32"/>
        <v>-1</v>
      </c>
      <c r="Q93" s="8">
        <f>SUM(R85:R93)</f>
        <v>3</v>
      </c>
      <c r="R93" s="8">
        <f t="shared" si="25"/>
        <v>0</v>
      </c>
      <c r="S93" s="8">
        <f>'Day 2 Cards'!AK17</f>
        <v>7</v>
      </c>
      <c r="T93" s="8">
        <f t="shared" si="26"/>
        <v>9</v>
      </c>
      <c r="U93" s="8">
        <f>'Day 2 Cards'!Z48</f>
        <v>5</v>
      </c>
      <c r="V93" s="8">
        <f t="shared" si="27"/>
        <v>1</v>
      </c>
      <c r="W93" s="8">
        <f>SUM(V85:V93)</f>
        <v>4</v>
      </c>
      <c r="X93" s="145">
        <f t="shared" si="33"/>
        <v>1</v>
      </c>
      <c r="Y93" s="239" t="s">
        <v>59</v>
      </c>
    </row>
    <row r="94" spans="1:27" x14ac:dyDescent="0.25">
      <c r="C94" s="155" t="str">
        <f>IF(D94&gt;8,"WIN"," ")</f>
        <v xml:space="preserve"> </v>
      </c>
      <c r="D94" s="145">
        <f t="shared" si="28"/>
        <v>1</v>
      </c>
      <c r="E94" s="8">
        <f>SUM(F85:F94)</f>
        <v>4</v>
      </c>
      <c r="F94" s="8">
        <f t="shared" si="29"/>
        <v>1</v>
      </c>
      <c r="G94" s="8">
        <f>'Day 2 Cards'!AE19</f>
        <v>7</v>
      </c>
      <c r="H94" s="8">
        <f t="shared" si="24"/>
        <v>10</v>
      </c>
      <c r="I94" s="8">
        <f>'Day 2 Cards'!U50</f>
        <v>8</v>
      </c>
      <c r="J94" s="8">
        <f t="shared" si="30"/>
        <v>0</v>
      </c>
      <c r="K94" s="8">
        <f>SUM(J85:J94)</f>
        <v>3</v>
      </c>
      <c r="L94" s="145">
        <f t="shared" si="31"/>
        <v>-1</v>
      </c>
      <c r="M94" s="157" t="str">
        <f>IF(L94&gt;8,"WIN"," ")</f>
        <v xml:space="preserve"> </v>
      </c>
      <c r="N94" s="156"/>
      <c r="O94" s="155" t="str">
        <f>IF(P94&gt;8,"WIN"," ")</f>
        <v xml:space="preserve"> </v>
      </c>
      <c r="P94" s="145">
        <f t="shared" si="32"/>
        <v>0</v>
      </c>
      <c r="Q94" s="8">
        <f>SUM(R85:R94)</f>
        <v>4</v>
      </c>
      <c r="R94" s="8">
        <f t="shared" si="25"/>
        <v>1</v>
      </c>
      <c r="S94" s="8">
        <f>'Day 2 Cards'!AK19</f>
        <v>4</v>
      </c>
      <c r="T94" s="8">
        <f t="shared" si="26"/>
        <v>10</v>
      </c>
      <c r="U94" s="8">
        <f>'Day 2 Cards'!Z50</f>
        <v>7</v>
      </c>
      <c r="V94" s="8">
        <f t="shared" si="27"/>
        <v>0</v>
      </c>
      <c r="W94" s="8">
        <f>SUM(V85:V94)</f>
        <v>4</v>
      </c>
      <c r="X94" s="145">
        <f t="shared" si="33"/>
        <v>0</v>
      </c>
      <c r="Y94" s="157" t="str">
        <f>IF(X94&gt;8,"WIN"," ")</f>
        <v xml:space="preserve"> </v>
      </c>
    </row>
    <row r="95" spans="1:27" x14ac:dyDescent="0.25">
      <c r="C95" s="158" t="str">
        <f>IF(D95&gt;7,"WIN"," ")</f>
        <v xml:space="preserve"> </v>
      </c>
      <c r="D95" s="145">
        <f t="shared" si="28"/>
        <v>1</v>
      </c>
      <c r="E95" s="8">
        <f>SUM(F85:F95)</f>
        <v>4</v>
      </c>
      <c r="F95" s="8">
        <f t="shared" si="29"/>
        <v>0</v>
      </c>
      <c r="G95" s="8">
        <f>'Day 2 Cards'!AE20</f>
        <v>6</v>
      </c>
      <c r="H95" s="8">
        <f t="shared" si="24"/>
        <v>11</v>
      </c>
      <c r="I95" s="8">
        <f>'Day 2 Cards'!U51</f>
        <v>6</v>
      </c>
      <c r="J95" s="8">
        <f t="shared" si="30"/>
        <v>0</v>
      </c>
      <c r="K95" s="8">
        <f>SUM(J85:J95)</f>
        <v>3</v>
      </c>
      <c r="L95" s="145">
        <f t="shared" si="31"/>
        <v>-1</v>
      </c>
      <c r="M95" s="159" t="str">
        <f>IF(L95&gt;7,"WIN"," ")</f>
        <v xml:space="preserve"> </v>
      </c>
      <c r="N95" s="156"/>
      <c r="O95" s="158" t="str">
        <f>IF(P95&gt;7,"WIN"," ")</f>
        <v xml:space="preserve"> </v>
      </c>
      <c r="P95" s="145">
        <f t="shared" si="32"/>
        <v>1</v>
      </c>
      <c r="Q95" s="8">
        <f>SUM(R85:R95)</f>
        <v>5</v>
      </c>
      <c r="R95" s="8">
        <f t="shared" si="25"/>
        <v>1</v>
      </c>
      <c r="S95" s="8">
        <f>'Day 2 Cards'!AK20</f>
        <v>5</v>
      </c>
      <c r="T95" s="8">
        <f t="shared" si="26"/>
        <v>11</v>
      </c>
      <c r="U95" s="8">
        <f>'Day 2 Cards'!Z51</f>
        <v>7</v>
      </c>
      <c r="V95" s="8">
        <f t="shared" si="27"/>
        <v>0</v>
      </c>
      <c r="W95" s="8">
        <f>SUM(V85:V95)</f>
        <v>4</v>
      </c>
      <c r="X95" s="145">
        <f t="shared" si="33"/>
        <v>-1</v>
      </c>
      <c r="Y95" s="159" t="str">
        <f>IF(X95&gt;7,"WIN"," ")</f>
        <v xml:space="preserve"> </v>
      </c>
    </row>
    <row r="96" spans="1:27" x14ac:dyDescent="0.25">
      <c r="C96" s="158" t="str">
        <f>IF(D96&gt;6,"WIN"," ")</f>
        <v xml:space="preserve"> </v>
      </c>
      <c r="D96" s="145">
        <f t="shared" si="28"/>
        <v>1</v>
      </c>
      <c r="E96" s="8">
        <f>SUM(F85:F96)</f>
        <v>4</v>
      </c>
      <c r="F96" s="8">
        <f t="shared" si="29"/>
        <v>0</v>
      </c>
      <c r="G96" s="8">
        <f>'Day 2 Cards'!AE21</f>
        <v>6</v>
      </c>
      <c r="H96" s="8">
        <f t="shared" si="24"/>
        <v>12</v>
      </c>
      <c r="I96" s="8">
        <f>'Day 2 Cards'!U52</f>
        <v>6</v>
      </c>
      <c r="J96" s="8">
        <f t="shared" si="30"/>
        <v>0</v>
      </c>
      <c r="K96" s="8">
        <f>SUM(J85:J96)</f>
        <v>3</v>
      </c>
      <c r="L96" s="145">
        <f t="shared" si="31"/>
        <v>-1</v>
      </c>
      <c r="M96" s="159" t="str">
        <f>IF(L96&gt;6,"WIN"," ")</f>
        <v xml:space="preserve"> </v>
      </c>
      <c r="N96" s="156"/>
      <c r="O96" s="158" t="str">
        <f>IF(P96&gt;6,"WIN"," ")</f>
        <v xml:space="preserve"> </v>
      </c>
      <c r="P96" s="145">
        <f t="shared" si="32"/>
        <v>2</v>
      </c>
      <c r="Q96" s="8">
        <f>SUM(R85:R96)</f>
        <v>6</v>
      </c>
      <c r="R96" s="8">
        <f t="shared" si="25"/>
        <v>1</v>
      </c>
      <c r="S96" s="8">
        <f>'Day 2 Cards'!AK21</f>
        <v>2</v>
      </c>
      <c r="T96" s="8">
        <f t="shared" si="26"/>
        <v>12</v>
      </c>
      <c r="U96" s="8">
        <f>'Day 2 Cards'!Z52</f>
        <v>5</v>
      </c>
      <c r="V96" s="8">
        <f t="shared" si="27"/>
        <v>0</v>
      </c>
      <c r="W96" s="8">
        <f>SUM(V85:V96)</f>
        <v>4</v>
      </c>
      <c r="X96" s="145">
        <f t="shared" si="33"/>
        <v>-2</v>
      </c>
      <c r="Y96" s="159" t="str">
        <f>IF(X96&gt;6,"WIN"," ")</f>
        <v xml:space="preserve"> </v>
      </c>
    </row>
    <row r="97" spans="1:27" x14ac:dyDescent="0.25">
      <c r="C97" s="158" t="str">
        <f>IF(D97&gt;5,"WIN"," ")</f>
        <v xml:space="preserve"> </v>
      </c>
      <c r="D97" s="145">
        <f t="shared" si="28"/>
        <v>2</v>
      </c>
      <c r="E97" s="8">
        <f>SUM(F85:F97)</f>
        <v>5</v>
      </c>
      <c r="F97" s="8">
        <f t="shared" si="29"/>
        <v>1</v>
      </c>
      <c r="G97" s="8">
        <f>'Day 2 Cards'!AE22</f>
        <v>3</v>
      </c>
      <c r="H97" s="8">
        <f t="shared" si="24"/>
        <v>13</v>
      </c>
      <c r="I97" s="8">
        <f>'Day 2 Cards'!U53</f>
        <v>7</v>
      </c>
      <c r="J97" s="8">
        <f t="shared" si="30"/>
        <v>0</v>
      </c>
      <c r="K97" s="8">
        <f>SUM(J85:J97)</f>
        <v>3</v>
      </c>
      <c r="L97" s="145">
        <f t="shared" si="31"/>
        <v>-2</v>
      </c>
      <c r="M97" s="159" t="str">
        <f>IF(L97&gt;5,"WIN"," ")</f>
        <v xml:space="preserve"> </v>
      </c>
      <c r="N97" s="156"/>
      <c r="O97" s="158" t="str">
        <f>IF(P97&gt;5,"WIN"," ")</f>
        <v xml:space="preserve"> </v>
      </c>
      <c r="P97" s="145">
        <f t="shared" si="32"/>
        <v>1</v>
      </c>
      <c r="Q97" s="8">
        <f>SUM(R85:R97)</f>
        <v>6</v>
      </c>
      <c r="R97" s="8">
        <f t="shared" si="25"/>
        <v>0</v>
      </c>
      <c r="S97" s="8">
        <f>'Day 2 Cards'!AK22</f>
        <v>4</v>
      </c>
      <c r="T97" s="8">
        <f t="shared" si="26"/>
        <v>13</v>
      </c>
      <c r="U97" s="8">
        <f>'Day 2 Cards'!Z53</f>
        <v>3</v>
      </c>
      <c r="V97" s="8">
        <f t="shared" si="27"/>
        <v>1</v>
      </c>
      <c r="W97" s="8">
        <f>SUM(V85:V97)</f>
        <v>5</v>
      </c>
      <c r="X97" s="145">
        <f t="shared" si="33"/>
        <v>-1</v>
      </c>
      <c r="Y97" s="159" t="str">
        <f>IF(X97&gt;5,"WIN"," ")</f>
        <v xml:space="preserve"> </v>
      </c>
    </row>
    <row r="98" spans="1:27" x14ac:dyDescent="0.25">
      <c r="C98" s="158" t="str">
        <f>IF(D98&gt;4,"WIN"," ")</f>
        <v xml:space="preserve"> </v>
      </c>
      <c r="D98" s="145">
        <f t="shared" si="28"/>
        <v>1</v>
      </c>
      <c r="E98" s="8">
        <f>SUM(F85:F98)</f>
        <v>5</v>
      </c>
      <c r="F98" s="8">
        <f t="shared" si="29"/>
        <v>0</v>
      </c>
      <c r="G98" s="8">
        <f>'Day 2 Cards'!AE23</f>
        <v>7</v>
      </c>
      <c r="H98" s="8">
        <f t="shared" si="24"/>
        <v>14</v>
      </c>
      <c r="I98" s="8">
        <f>'Day 2 Cards'!U54</f>
        <v>6</v>
      </c>
      <c r="J98" s="8">
        <f t="shared" si="30"/>
        <v>1</v>
      </c>
      <c r="K98" s="8">
        <f>SUM(J85:J98)</f>
        <v>4</v>
      </c>
      <c r="L98" s="145">
        <f t="shared" si="31"/>
        <v>-1</v>
      </c>
      <c r="M98" s="159" t="str">
        <f>IF(L98&gt;4,"WIN"," ")</f>
        <v xml:space="preserve"> </v>
      </c>
      <c r="N98" s="156"/>
      <c r="O98" s="158" t="str">
        <f>IF(P98&gt;4,"WIN"," ")</f>
        <v xml:space="preserve"> </v>
      </c>
      <c r="P98" s="145">
        <f t="shared" si="32"/>
        <v>0</v>
      </c>
      <c r="Q98" s="8">
        <f>SUM(R85:R98)</f>
        <v>6</v>
      </c>
      <c r="R98" s="8">
        <f t="shared" si="25"/>
        <v>0</v>
      </c>
      <c r="S98" s="8">
        <f>'Day 2 Cards'!AK23</f>
        <v>8</v>
      </c>
      <c r="T98" s="8">
        <f t="shared" si="26"/>
        <v>14</v>
      </c>
      <c r="U98" s="8">
        <f>'Day 2 Cards'!Z54</f>
        <v>5</v>
      </c>
      <c r="V98" s="8">
        <f t="shared" si="27"/>
        <v>1</v>
      </c>
      <c r="W98" s="8">
        <f>SUM(V85:V98)</f>
        <v>6</v>
      </c>
      <c r="X98" s="145">
        <f t="shared" si="33"/>
        <v>0</v>
      </c>
      <c r="Y98" s="159" t="str">
        <f>IF(X98&gt;4,"WIN"," ")</f>
        <v xml:space="preserve"> </v>
      </c>
    </row>
    <row r="99" spans="1:27" x14ac:dyDescent="0.25">
      <c r="C99" s="158" t="str">
        <f>IF(D99&gt;3,"WIN"," ")</f>
        <v xml:space="preserve"> </v>
      </c>
      <c r="D99" s="145">
        <f t="shared" si="28"/>
        <v>0</v>
      </c>
      <c r="E99" s="8">
        <f>SUM(F85:F99)</f>
        <v>5</v>
      </c>
      <c r="F99" s="8">
        <f t="shared" si="29"/>
        <v>0</v>
      </c>
      <c r="G99" s="8">
        <f>'Day 2 Cards'!AE24</f>
        <v>6</v>
      </c>
      <c r="H99" s="8">
        <f t="shared" si="24"/>
        <v>15</v>
      </c>
      <c r="I99" s="8">
        <f>'Day 2 Cards'!U55</f>
        <v>3</v>
      </c>
      <c r="J99" s="8">
        <f t="shared" si="30"/>
        <v>1</v>
      </c>
      <c r="K99" s="8">
        <f>SUM(J85:J99)</f>
        <v>5</v>
      </c>
      <c r="L99" s="145">
        <f t="shared" si="31"/>
        <v>0</v>
      </c>
      <c r="M99" s="159" t="str">
        <f>IF(L99&gt;3,"WIN"," ")</f>
        <v xml:space="preserve"> </v>
      </c>
      <c r="N99" s="156"/>
      <c r="O99" s="158" t="str">
        <f>IF(P99&gt;3,"WIN"," ")</f>
        <v xml:space="preserve"> </v>
      </c>
      <c r="P99" s="145">
        <f t="shared" si="32"/>
        <v>0</v>
      </c>
      <c r="Q99" s="8">
        <f>SUM(R85:R99)</f>
        <v>6</v>
      </c>
      <c r="R99" s="8">
        <f t="shared" si="25"/>
        <v>0</v>
      </c>
      <c r="S99" s="8">
        <f>'Day 2 Cards'!AK24</f>
        <v>5</v>
      </c>
      <c r="T99" s="8">
        <f t="shared" si="26"/>
        <v>15</v>
      </c>
      <c r="U99" s="8">
        <f>'Day 2 Cards'!Z55</f>
        <v>5</v>
      </c>
      <c r="V99" s="8">
        <f t="shared" si="27"/>
        <v>0</v>
      </c>
      <c r="W99" s="8">
        <f>SUM(V85:V99)</f>
        <v>6</v>
      </c>
      <c r="X99" s="145">
        <f t="shared" si="33"/>
        <v>0</v>
      </c>
      <c r="Y99" s="159" t="str">
        <f>IF(X99&gt;3,"WIN"," ")</f>
        <v xml:space="preserve"> </v>
      </c>
    </row>
    <row r="100" spans="1:27" x14ac:dyDescent="0.25">
      <c r="C100" s="158" t="str">
        <f>IF(D100&gt;2,"WIN"," ")</f>
        <v xml:space="preserve"> </v>
      </c>
      <c r="D100" s="145">
        <f t="shared" si="28"/>
        <v>-1</v>
      </c>
      <c r="E100" s="8">
        <f>SUM(F85:F100)</f>
        <v>5</v>
      </c>
      <c r="F100" s="8">
        <f t="shared" si="29"/>
        <v>0</v>
      </c>
      <c r="G100" s="8">
        <f>'Day 2 Cards'!AE25</f>
        <v>6</v>
      </c>
      <c r="H100" s="8">
        <f t="shared" si="24"/>
        <v>16</v>
      </c>
      <c r="I100" s="8">
        <f>'Day 2 Cards'!U56</f>
        <v>3</v>
      </c>
      <c r="J100" s="8">
        <f t="shared" si="30"/>
        <v>1</v>
      </c>
      <c r="K100" s="8">
        <f>SUM(J85:J100)</f>
        <v>6</v>
      </c>
      <c r="L100" s="145">
        <f t="shared" si="31"/>
        <v>1</v>
      </c>
      <c r="M100" s="159" t="str">
        <f>IF(L100&gt;2,"WIN"," ")</f>
        <v xml:space="preserve"> </v>
      </c>
      <c r="N100" s="156"/>
      <c r="O100" s="158" t="str">
        <f>IF(P100&gt;2,"WIN"," ")</f>
        <v xml:space="preserve"> </v>
      </c>
      <c r="P100" s="145">
        <f t="shared" si="32"/>
        <v>0</v>
      </c>
      <c r="Q100" s="8">
        <f>SUM(R85:R100)</f>
        <v>6</v>
      </c>
      <c r="R100" s="8">
        <f t="shared" si="25"/>
        <v>0</v>
      </c>
      <c r="S100" s="8">
        <f>'Day 2 Cards'!AK25</f>
        <v>6</v>
      </c>
      <c r="T100" s="8">
        <f t="shared" si="26"/>
        <v>16</v>
      </c>
      <c r="U100" s="8">
        <f>'Day 2 Cards'!Z56</f>
        <v>6</v>
      </c>
      <c r="V100" s="8">
        <f t="shared" si="27"/>
        <v>0</v>
      </c>
      <c r="W100" s="8">
        <f>SUM(V85:V100)</f>
        <v>6</v>
      </c>
      <c r="X100" s="145">
        <f t="shared" si="33"/>
        <v>0</v>
      </c>
      <c r="Y100" s="159" t="str">
        <f>IF(X100&gt;2,"WIN"," ")</f>
        <v xml:space="preserve"> </v>
      </c>
    </row>
    <row r="101" spans="1:27" x14ac:dyDescent="0.25">
      <c r="C101" s="158" t="str">
        <f>IF(D101&gt;1,"WIN"," ")</f>
        <v xml:space="preserve"> </v>
      </c>
      <c r="D101" s="145">
        <f t="shared" si="28"/>
        <v>-2</v>
      </c>
      <c r="E101" s="8">
        <f>SUM(F85:F101)</f>
        <v>5</v>
      </c>
      <c r="F101" s="8">
        <f t="shared" si="29"/>
        <v>0</v>
      </c>
      <c r="G101" s="8">
        <f>'Day 2 Cards'!AE26</f>
        <v>8</v>
      </c>
      <c r="H101" s="8">
        <f t="shared" si="24"/>
        <v>17</v>
      </c>
      <c r="I101" s="8">
        <f>'Day 2 Cards'!U57</f>
        <v>3</v>
      </c>
      <c r="J101" s="8">
        <f t="shared" si="30"/>
        <v>1</v>
      </c>
      <c r="K101" s="8">
        <f>SUM(J85:J101)</f>
        <v>7</v>
      </c>
      <c r="L101" s="145">
        <f t="shared" si="31"/>
        <v>2</v>
      </c>
      <c r="M101" s="159" t="str">
        <f>IF(L101&gt;1,"WIN"," ")</f>
        <v>WIN</v>
      </c>
      <c r="N101" s="156"/>
      <c r="O101" s="158" t="str">
        <f>IF(P101&gt;1,"WIN"," ")</f>
        <v xml:space="preserve"> </v>
      </c>
      <c r="P101" s="145">
        <f t="shared" si="32"/>
        <v>1</v>
      </c>
      <c r="Q101" s="8">
        <f>SUM(R85:R101)</f>
        <v>7</v>
      </c>
      <c r="R101" s="8">
        <f t="shared" si="25"/>
        <v>1</v>
      </c>
      <c r="S101" s="8">
        <f>'Day 2 Cards'!AK26</f>
        <v>6</v>
      </c>
      <c r="T101" s="8">
        <f t="shared" si="26"/>
        <v>17</v>
      </c>
      <c r="U101" s="8">
        <f>'Day 2 Cards'!Z57</f>
        <v>7</v>
      </c>
      <c r="V101" s="8">
        <f t="shared" si="27"/>
        <v>0</v>
      </c>
      <c r="W101" s="8">
        <f>SUM(V85:V101)</f>
        <v>6</v>
      </c>
      <c r="X101" s="145">
        <f t="shared" si="33"/>
        <v>-1</v>
      </c>
      <c r="Y101" s="159" t="str">
        <f>IF(X101&gt;1,"WIN"," ")</f>
        <v xml:space="preserve"> </v>
      </c>
    </row>
    <row r="102" spans="1:27" x14ac:dyDescent="0.25">
      <c r="C102" s="160" t="str">
        <f>IF(D102&gt;0,"WIN"," ")</f>
        <v xml:space="preserve"> </v>
      </c>
      <c r="D102" s="145">
        <f t="shared" si="28"/>
        <v>-2</v>
      </c>
      <c r="E102" s="8">
        <f>SUM(F85:F102)</f>
        <v>5</v>
      </c>
      <c r="F102" s="8">
        <f t="shared" si="29"/>
        <v>0</v>
      </c>
      <c r="G102" s="8">
        <f>'Day 2 Cards'!AE27</f>
        <v>5</v>
      </c>
      <c r="H102" s="8">
        <f t="shared" si="24"/>
        <v>18</v>
      </c>
      <c r="I102" s="8">
        <f>'Day 2 Cards'!U58</f>
        <v>5</v>
      </c>
      <c r="J102" s="8">
        <f t="shared" si="30"/>
        <v>0</v>
      </c>
      <c r="K102" s="8">
        <f>SUM(J85:J102)</f>
        <v>7</v>
      </c>
      <c r="L102" s="145">
        <f t="shared" si="31"/>
        <v>2</v>
      </c>
      <c r="M102" s="161" t="str">
        <f>IF(L102&gt;0,"WIN"," ")</f>
        <v>WIN</v>
      </c>
      <c r="N102" s="156"/>
      <c r="O102" s="160" t="str">
        <f>IF(P102&gt;0,"WIN"," ")</f>
        <v xml:space="preserve"> </v>
      </c>
      <c r="P102" s="145">
        <f t="shared" si="32"/>
        <v>0</v>
      </c>
      <c r="Q102" s="8">
        <f>SUM(R85:R102)</f>
        <v>7</v>
      </c>
      <c r="R102" s="8">
        <f t="shared" si="25"/>
        <v>0</v>
      </c>
      <c r="S102" s="8">
        <f>'Day 2 Cards'!AK27</f>
        <v>8</v>
      </c>
      <c r="T102" s="8">
        <f t="shared" si="26"/>
        <v>18</v>
      </c>
      <c r="U102" s="8">
        <f>'Day 2 Cards'!Z58</f>
        <v>4</v>
      </c>
      <c r="V102" s="8">
        <f t="shared" si="27"/>
        <v>1</v>
      </c>
      <c r="W102" s="8">
        <f>SUM(V85:V102)</f>
        <v>7</v>
      </c>
      <c r="X102" s="145">
        <f t="shared" si="33"/>
        <v>0</v>
      </c>
      <c r="Y102" s="161" t="str">
        <f>IF(X102&gt;0,"WIN"," ")</f>
        <v xml:space="preserve"> </v>
      </c>
    </row>
    <row r="103" spans="1:27" x14ac:dyDescent="0.25">
      <c r="C103" s="239">
        <f>IF(C102="WIN",1,0)</f>
        <v>0</v>
      </c>
      <c r="M103" s="239">
        <f>IF(M102="WIN",1,0)</f>
        <v>1</v>
      </c>
      <c r="O103" s="239">
        <f>IF(O102="WIN",1,0)</f>
        <v>0</v>
      </c>
      <c r="Y103" s="239">
        <f>IF(Y102="WIN",1,0)</f>
        <v>0</v>
      </c>
    </row>
    <row r="104" spans="1:27" ht="15.75" x14ac:dyDescent="0.25">
      <c r="C104" s="239">
        <f>IF(D102=L102,0.5,0)</f>
        <v>0</v>
      </c>
      <c r="F104" s="145">
        <f>SUM(C103:C104)</f>
        <v>0</v>
      </c>
      <c r="G104" s="183" t="str">
        <f>G83</f>
        <v>Mick</v>
      </c>
      <c r="I104" s="182" t="str">
        <f>I83</f>
        <v>Dermot</v>
      </c>
      <c r="J104" s="145">
        <f>SUM(M103:M104)</f>
        <v>1</v>
      </c>
      <c r="M104" s="239">
        <f>C104</f>
        <v>0</v>
      </c>
      <c r="O104" s="239">
        <f>IF(P102=X102,0.5,0)</f>
        <v>0.5</v>
      </c>
      <c r="R104" s="145">
        <f>SUM(O103:O104)</f>
        <v>0.5</v>
      </c>
      <c r="S104" s="183" t="str">
        <f>S83</f>
        <v>Rich</v>
      </c>
      <c r="U104" s="182" t="str">
        <f>U83</f>
        <v>Tom</v>
      </c>
      <c r="V104" s="145">
        <f>SUM(Y103:Y104)</f>
        <v>0.5</v>
      </c>
      <c r="Y104" s="239">
        <f>O104</f>
        <v>0.5</v>
      </c>
    </row>
    <row r="106" spans="1:27" x14ac:dyDescent="0.25"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</row>
    <row r="107" spans="1:27" s="69" customFormat="1" x14ac:dyDescent="0.25"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</row>
    <row r="108" spans="1:27" ht="26.25" x14ac:dyDescent="0.4">
      <c r="A108" s="237" t="s">
        <v>78</v>
      </c>
      <c r="B108" s="162"/>
      <c r="D108" s="144" t="s">
        <v>56</v>
      </c>
      <c r="E108" s="239" t="s">
        <v>22</v>
      </c>
      <c r="F108" s="239" t="s">
        <v>0</v>
      </c>
      <c r="G108" s="149" t="s">
        <v>39</v>
      </c>
      <c r="H108" s="239" t="s">
        <v>52</v>
      </c>
      <c r="I108" s="150" t="s">
        <v>163</v>
      </c>
      <c r="J108" s="239" t="s">
        <v>0</v>
      </c>
      <c r="K108" s="239" t="s">
        <v>22</v>
      </c>
      <c r="L108" s="144" t="s">
        <v>56</v>
      </c>
      <c r="P108" s="144" t="s">
        <v>56</v>
      </c>
      <c r="Q108" s="239" t="s">
        <v>22</v>
      </c>
      <c r="R108" s="239" t="s">
        <v>0</v>
      </c>
      <c r="S108" s="149" t="s">
        <v>15</v>
      </c>
      <c r="T108" s="239" t="s">
        <v>52</v>
      </c>
      <c r="U108" s="150" t="s">
        <v>119</v>
      </c>
      <c r="V108" s="239" t="s">
        <v>0</v>
      </c>
      <c r="W108" s="239" t="s">
        <v>22</v>
      </c>
      <c r="X108" s="144" t="s">
        <v>56</v>
      </c>
      <c r="Z108" s="237" t="s">
        <v>79</v>
      </c>
      <c r="AA108" s="238"/>
    </row>
    <row r="109" spans="1:27" x14ac:dyDescent="0.25">
      <c r="D109" s="144" t="s">
        <v>57</v>
      </c>
      <c r="E109" s="239" t="s">
        <v>55</v>
      </c>
      <c r="F109" s="239" t="s">
        <v>55</v>
      </c>
      <c r="G109" s="239" t="s">
        <v>54</v>
      </c>
      <c r="H109" s="239" t="s">
        <v>53</v>
      </c>
      <c r="I109" s="239" t="s">
        <v>54</v>
      </c>
      <c r="J109" s="239" t="s">
        <v>55</v>
      </c>
      <c r="K109" s="239" t="s">
        <v>55</v>
      </c>
      <c r="L109" s="144" t="s">
        <v>57</v>
      </c>
      <c r="P109" s="144" t="s">
        <v>57</v>
      </c>
      <c r="Q109" s="239" t="s">
        <v>55</v>
      </c>
      <c r="R109" s="239" t="s">
        <v>55</v>
      </c>
      <c r="S109" s="239" t="s">
        <v>54</v>
      </c>
      <c r="T109" s="239" t="s">
        <v>53</v>
      </c>
      <c r="U109" s="239" t="s">
        <v>54</v>
      </c>
      <c r="V109" s="239" t="s">
        <v>55</v>
      </c>
      <c r="W109" s="239" t="s">
        <v>55</v>
      </c>
      <c r="X109" s="144" t="s">
        <v>57</v>
      </c>
    </row>
    <row r="110" spans="1:27" x14ac:dyDescent="0.25">
      <c r="D110" s="145">
        <f>E110-K110</f>
        <v>-1</v>
      </c>
      <c r="E110" s="8">
        <f>F110</f>
        <v>0</v>
      </c>
      <c r="F110" s="8">
        <f>IF(G110&lt;I110,1,0)</f>
        <v>0</v>
      </c>
      <c r="G110" s="8">
        <f>'Day 2 Cards'!Z71</f>
        <v>5</v>
      </c>
      <c r="H110" s="8">
        <f t="shared" ref="H110:H127" si="34">H85</f>
        <v>1</v>
      </c>
      <c r="I110" s="8">
        <f>'Day 2 Cards'!AK71</f>
        <v>4</v>
      </c>
      <c r="J110" s="8">
        <f>IF(I110&lt;G110,1,0)</f>
        <v>1</v>
      </c>
      <c r="K110" s="8">
        <f>J110</f>
        <v>1</v>
      </c>
      <c r="L110" s="145">
        <f>K110-E110</f>
        <v>1</v>
      </c>
      <c r="P110" s="145">
        <f>Q110-W110</f>
        <v>0</v>
      </c>
      <c r="Q110" s="8">
        <f>R110</f>
        <v>0</v>
      </c>
      <c r="R110" s="8">
        <f t="shared" ref="R110:R127" si="35">IF(S110&lt;U110,1,0)</f>
        <v>0</v>
      </c>
      <c r="S110" s="8">
        <f>'Day 2 Cards'!U71</f>
        <v>7</v>
      </c>
      <c r="T110" s="8">
        <f t="shared" ref="T110:T127" si="36">H110</f>
        <v>1</v>
      </c>
      <c r="U110" s="8">
        <f>'Day 2 Cards'!AE71</f>
        <v>7</v>
      </c>
      <c r="V110" s="8">
        <f t="shared" ref="V110:V127" si="37">IF(U110&lt;S110,1,0)</f>
        <v>0</v>
      </c>
      <c r="W110" s="8">
        <f>V110</f>
        <v>0</v>
      </c>
      <c r="X110" s="145">
        <f>W110-Q110</f>
        <v>0</v>
      </c>
    </row>
    <row r="111" spans="1:27" x14ac:dyDescent="0.25">
      <c r="D111" s="145">
        <f t="shared" ref="D111:D127" si="38">E111-K111</f>
        <v>-1</v>
      </c>
      <c r="E111" s="8">
        <f>SUM(F110:F111)</f>
        <v>0</v>
      </c>
      <c r="F111" s="8">
        <f t="shared" ref="F111:F127" si="39">IF(G111&lt;I111,1,0)</f>
        <v>0</v>
      </c>
      <c r="G111" s="8">
        <f>'Day 2 Cards'!Z72</f>
        <v>3</v>
      </c>
      <c r="H111" s="8">
        <f t="shared" si="34"/>
        <v>2</v>
      </c>
      <c r="I111" s="8">
        <f>'Day 2 Cards'!AK72</f>
        <v>3</v>
      </c>
      <c r="J111" s="8">
        <f t="shared" ref="J111:J127" si="40">IF(I111&lt;G111,1,0)</f>
        <v>0</v>
      </c>
      <c r="K111" s="8">
        <f>SUM(J110:J111)</f>
        <v>1</v>
      </c>
      <c r="L111" s="145">
        <f t="shared" ref="L111:L127" si="41">K111-E111</f>
        <v>1</v>
      </c>
      <c r="P111" s="145">
        <f t="shared" ref="P111:P127" si="42">Q111-W111</f>
        <v>-1</v>
      </c>
      <c r="Q111" s="8">
        <f>SUM(R110:R111)</f>
        <v>0</v>
      </c>
      <c r="R111" s="8">
        <f t="shared" si="35"/>
        <v>0</v>
      </c>
      <c r="S111" s="8">
        <f>'Day 2 Cards'!U72</f>
        <v>7</v>
      </c>
      <c r="T111" s="8">
        <f t="shared" si="36"/>
        <v>2</v>
      </c>
      <c r="U111" s="8">
        <f>'Day 2 Cards'!AE72</f>
        <v>6</v>
      </c>
      <c r="V111" s="8">
        <f t="shared" si="37"/>
        <v>1</v>
      </c>
      <c r="W111" s="8">
        <f>SUM(V110:V111)</f>
        <v>1</v>
      </c>
      <c r="X111" s="145">
        <f t="shared" ref="X111:X127" si="43">W111-Q111</f>
        <v>1</v>
      </c>
      <c r="Y111" s="305"/>
    </row>
    <row r="112" spans="1:27" x14ac:dyDescent="0.25">
      <c r="D112" s="145">
        <f t="shared" si="38"/>
        <v>-2</v>
      </c>
      <c r="E112" s="8">
        <f>SUM(F110:F112)</f>
        <v>0</v>
      </c>
      <c r="F112" s="8">
        <f t="shared" si="39"/>
        <v>0</v>
      </c>
      <c r="G112" s="8">
        <f>'Day 2 Cards'!Z73</f>
        <v>6</v>
      </c>
      <c r="H112" s="8">
        <f t="shared" si="34"/>
        <v>3</v>
      </c>
      <c r="I112" s="8">
        <f>'Day 2 Cards'!AK73</f>
        <v>3</v>
      </c>
      <c r="J112" s="8">
        <f t="shared" si="40"/>
        <v>1</v>
      </c>
      <c r="K112" s="8">
        <f>SUM(J110:J112)</f>
        <v>2</v>
      </c>
      <c r="L112" s="145">
        <f t="shared" si="41"/>
        <v>2</v>
      </c>
      <c r="P112" s="145">
        <f t="shared" si="42"/>
        <v>0</v>
      </c>
      <c r="Q112" s="8">
        <f>SUM(R110:R112)</f>
        <v>1</v>
      </c>
      <c r="R112" s="8">
        <f t="shared" si="35"/>
        <v>1</v>
      </c>
      <c r="S112" s="8">
        <f>'Day 2 Cards'!U73</f>
        <v>6</v>
      </c>
      <c r="T112" s="8">
        <f t="shared" si="36"/>
        <v>3</v>
      </c>
      <c r="U112" s="8">
        <f>'Day 2 Cards'!AE73</f>
        <v>7</v>
      </c>
      <c r="V112" s="8">
        <f t="shared" si="37"/>
        <v>0</v>
      </c>
      <c r="W112" s="8">
        <f>SUM(V110:V112)</f>
        <v>1</v>
      </c>
      <c r="X112" s="145">
        <f t="shared" si="43"/>
        <v>0</v>
      </c>
    </row>
    <row r="113" spans="3:25" x14ac:dyDescent="0.25">
      <c r="D113" s="145">
        <f t="shared" si="38"/>
        <v>-2</v>
      </c>
      <c r="E113" s="8">
        <f>SUM(F110:F113)</f>
        <v>0</v>
      </c>
      <c r="F113" s="8">
        <f t="shared" si="39"/>
        <v>0</v>
      </c>
      <c r="G113" s="8">
        <f>'Day 2 Cards'!Z74</f>
        <v>5</v>
      </c>
      <c r="H113" s="8">
        <f t="shared" si="34"/>
        <v>4</v>
      </c>
      <c r="I113" s="8">
        <f>'Day 2 Cards'!AK74</f>
        <v>5</v>
      </c>
      <c r="J113" s="8">
        <f t="shared" si="40"/>
        <v>0</v>
      </c>
      <c r="K113" s="8">
        <f>SUM(J110:J113)</f>
        <v>2</v>
      </c>
      <c r="L113" s="145">
        <f t="shared" si="41"/>
        <v>2</v>
      </c>
      <c r="P113" s="145">
        <f t="shared" si="42"/>
        <v>-1</v>
      </c>
      <c r="Q113" s="8">
        <f>SUM(R110:R113)</f>
        <v>1</v>
      </c>
      <c r="R113" s="8">
        <f t="shared" si="35"/>
        <v>0</v>
      </c>
      <c r="S113" s="8">
        <f>'Day 2 Cards'!U74</f>
        <v>8</v>
      </c>
      <c r="T113" s="8">
        <f t="shared" si="36"/>
        <v>4</v>
      </c>
      <c r="U113" s="8">
        <f>'Day 2 Cards'!AE74</f>
        <v>2</v>
      </c>
      <c r="V113" s="8">
        <f t="shared" si="37"/>
        <v>1</v>
      </c>
      <c r="W113" s="8">
        <f>SUM(V110:V113)</f>
        <v>2</v>
      </c>
      <c r="X113" s="145">
        <f t="shared" si="43"/>
        <v>1</v>
      </c>
    </row>
    <row r="114" spans="3:25" x14ac:dyDescent="0.25">
      <c r="D114" s="145">
        <f t="shared" si="38"/>
        <v>-1</v>
      </c>
      <c r="E114" s="8">
        <f>SUM(F110:F114)</f>
        <v>1</v>
      </c>
      <c r="F114" s="8">
        <f t="shared" si="39"/>
        <v>1</v>
      </c>
      <c r="G114" s="8">
        <f>'Day 2 Cards'!Z75</f>
        <v>2</v>
      </c>
      <c r="H114" s="8">
        <f t="shared" si="34"/>
        <v>5</v>
      </c>
      <c r="I114" s="8">
        <f>'Day 2 Cards'!AK75</f>
        <v>3</v>
      </c>
      <c r="J114" s="8">
        <f t="shared" si="40"/>
        <v>0</v>
      </c>
      <c r="K114" s="8">
        <f>SUM(J110:J114)</f>
        <v>2</v>
      </c>
      <c r="L114" s="145">
        <f t="shared" si="41"/>
        <v>1</v>
      </c>
      <c r="P114" s="145">
        <f t="shared" si="42"/>
        <v>0</v>
      </c>
      <c r="Q114" s="8">
        <f>SUM(R110:R114)</f>
        <v>2</v>
      </c>
      <c r="R114" s="8">
        <f t="shared" si="35"/>
        <v>1</v>
      </c>
      <c r="S114" s="8">
        <f>'Day 2 Cards'!U75</f>
        <v>2</v>
      </c>
      <c r="T114" s="8">
        <f t="shared" si="36"/>
        <v>5</v>
      </c>
      <c r="U114" s="8">
        <f>'Day 2 Cards'!AE75</f>
        <v>6</v>
      </c>
      <c r="V114" s="8">
        <f t="shared" si="37"/>
        <v>0</v>
      </c>
      <c r="W114" s="8">
        <f>SUM(V110:V114)</f>
        <v>2</v>
      </c>
      <c r="X114" s="145">
        <f t="shared" si="43"/>
        <v>0</v>
      </c>
    </row>
    <row r="115" spans="3:25" x14ac:dyDescent="0.25">
      <c r="D115" s="145">
        <f t="shared" si="38"/>
        <v>-1</v>
      </c>
      <c r="E115" s="8">
        <f>SUM(F110:F115)</f>
        <v>1</v>
      </c>
      <c r="F115" s="8">
        <f t="shared" si="39"/>
        <v>0</v>
      </c>
      <c r="G115" s="8">
        <f>'Day 2 Cards'!Z76</f>
        <v>5</v>
      </c>
      <c r="H115" s="8">
        <f t="shared" si="34"/>
        <v>6</v>
      </c>
      <c r="I115" s="8">
        <f>'Day 2 Cards'!AK76</f>
        <v>5</v>
      </c>
      <c r="J115" s="8">
        <f t="shared" si="40"/>
        <v>0</v>
      </c>
      <c r="K115" s="8">
        <f>SUM(J110:J115)</f>
        <v>2</v>
      </c>
      <c r="L115" s="145">
        <f t="shared" si="41"/>
        <v>1</v>
      </c>
      <c r="P115" s="145">
        <f t="shared" si="42"/>
        <v>-1</v>
      </c>
      <c r="Q115" s="8">
        <f>SUM(R110:R115)</f>
        <v>2</v>
      </c>
      <c r="R115" s="8">
        <f t="shared" si="35"/>
        <v>0</v>
      </c>
      <c r="S115" s="8">
        <f>'Day 2 Cards'!U76</f>
        <v>5</v>
      </c>
      <c r="T115" s="8">
        <f t="shared" si="36"/>
        <v>6</v>
      </c>
      <c r="U115" s="8">
        <f>'Day 2 Cards'!AE76</f>
        <v>4</v>
      </c>
      <c r="V115" s="8">
        <f t="shared" si="37"/>
        <v>1</v>
      </c>
      <c r="W115" s="8">
        <f>SUM(V110:V115)</f>
        <v>3</v>
      </c>
      <c r="X115" s="145">
        <f t="shared" si="43"/>
        <v>1</v>
      </c>
    </row>
    <row r="116" spans="3:25" x14ac:dyDescent="0.25">
      <c r="D116" s="145">
        <f t="shared" si="38"/>
        <v>0</v>
      </c>
      <c r="E116" s="8">
        <f>SUM(F110:F116)</f>
        <v>2</v>
      </c>
      <c r="F116" s="8">
        <f t="shared" si="39"/>
        <v>1</v>
      </c>
      <c r="G116" s="8">
        <f>'Day 2 Cards'!Z77</f>
        <v>5</v>
      </c>
      <c r="H116" s="8">
        <f t="shared" si="34"/>
        <v>7</v>
      </c>
      <c r="I116" s="8">
        <f>'Day 2 Cards'!AK77</f>
        <v>6</v>
      </c>
      <c r="J116" s="8">
        <f t="shared" si="40"/>
        <v>0</v>
      </c>
      <c r="K116" s="8">
        <f>SUM(J110:J116)</f>
        <v>2</v>
      </c>
      <c r="L116" s="145">
        <f t="shared" si="41"/>
        <v>0</v>
      </c>
      <c r="P116" s="145">
        <f t="shared" si="42"/>
        <v>-2</v>
      </c>
      <c r="Q116" s="8">
        <f>SUM(R110:R116)</f>
        <v>2</v>
      </c>
      <c r="R116" s="8">
        <f t="shared" si="35"/>
        <v>0</v>
      </c>
      <c r="S116" s="8">
        <f>'Day 2 Cards'!U77</f>
        <v>6</v>
      </c>
      <c r="T116" s="8">
        <f t="shared" si="36"/>
        <v>7</v>
      </c>
      <c r="U116" s="8">
        <f>'Day 2 Cards'!AE77</f>
        <v>5</v>
      </c>
      <c r="V116" s="8">
        <f t="shared" si="37"/>
        <v>1</v>
      </c>
      <c r="W116" s="8">
        <f>SUM(V110:V116)</f>
        <v>4</v>
      </c>
      <c r="X116" s="145">
        <f t="shared" si="43"/>
        <v>2</v>
      </c>
    </row>
    <row r="117" spans="3:25" x14ac:dyDescent="0.25">
      <c r="D117" s="145">
        <f t="shared" si="38"/>
        <v>0</v>
      </c>
      <c r="E117" s="8">
        <f>SUM(F110:F117)</f>
        <v>2</v>
      </c>
      <c r="F117" s="8">
        <f t="shared" si="39"/>
        <v>0</v>
      </c>
      <c r="G117" s="8">
        <f>'Day 2 Cards'!Z78</f>
        <v>4</v>
      </c>
      <c r="H117" s="8">
        <f t="shared" si="34"/>
        <v>8</v>
      </c>
      <c r="I117" s="8">
        <f>'Day 2 Cards'!AK78</f>
        <v>4</v>
      </c>
      <c r="J117" s="8">
        <f t="shared" si="40"/>
        <v>0</v>
      </c>
      <c r="K117" s="8">
        <f>SUM(J110:J117)</f>
        <v>2</v>
      </c>
      <c r="L117" s="145">
        <f t="shared" si="41"/>
        <v>0</v>
      </c>
      <c r="P117" s="145">
        <f t="shared" si="42"/>
        <v>-2</v>
      </c>
      <c r="Q117" s="8">
        <f>SUM(R110:R117)</f>
        <v>2</v>
      </c>
      <c r="R117" s="8">
        <f t="shared" si="35"/>
        <v>0</v>
      </c>
      <c r="S117" s="8">
        <f>'Day 2 Cards'!U78</f>
        <v>3</v>
      </c>
      <c r="T117" s="8">
        <f t="shared" si="36"/>
        <v>8</v>
      </c>
      <c r="U117" s="8">
        <f>'Day 2 Cards'!AE78</f>
        <v>3</v>
      </c>
      <c r="V117" s="8">
        <f t="shared" si="37"/>
        <v>0</v>
      </c>
      <c r="W117" s="8">
        <f>SUM(V110:V117)</f>
        <v>4</v>
      </c>
      <c r="X117" s="145">
        <f t="shared" si="43"/>
        <v>2</v>
      </c>
    </row>
    <row r="118" spans="3:25" x14ac:dyDescent="0.25">
      <c r="C118" s="239" t="s">
        <v>59</v>
      </c>
      <c r="D118" s="145">
        <f t="shared" si="38"/>
        <v>0</v>
      </c>
      <c r="E118" s="8">
        <f>SUM(F110:F118)</f>
        <v>2</v>
      </c>
      <c r="F118" s="8">
        <f t="shared" si="39"/>
        <v>0</v>
      </c>
      <c r="G118" s="8">
        <f>'Day 2 Cards'!Z79</f>
        <v>6</v>
      </c>
      <c r="H118" s="8">
        <f t="shared" si="34"/>
        <v>9</v>
      </c>
      <c r="I118" s="8">
        <f>'Day 2 Cards'!AK79</f>
        <v>6</v>
      </c>
      <c r="J118" s="8">
        <f t="shared" si="40"/>
        <v>0</v>
      </c>
      <c r="K118" s="8">
        <f>SUM(J110:J118)</f>
        <v>2</v>
      </c>
      <c r="L118" s="145">
        <f t="shared" si="41"/>
        <v>0</v>
      </c>
      <c r="M118" s="239" t="s">
        <v>59</v>
      </c>
      <c r="O118" s="239" t="s">
        <v>59</v>
      </c>
      <c r="P118" s="145">
        <f t="shared" si="42"/>
        <v>-3</v>
      </c>
      <c r="Q118" s="8">
        <f>SUM(R110:R118)</f>
        <v>2</v>
      </c>
      <c r="R118" s="8">
        <f t="shared" si="35"/>
        <v>0</v>
      </c>
      <c r="S118" s="8">
        <f>'Day 2 Cards'!U79</f>
        <v>9</v>
      </c>
      <c r="T118" s="8">
        <f t="shared" si="36"/>
        <v>9</v>
      </c>
      <c r="U118" s="8">
        <f>'Day 2 Cards'!AE79</f>
        <v>7</v>
      </c>
      <c r="V118" s="8">
        <f t="shared" si="37"/>
        <v>1</v>
      </c>
      <c r="W118" s="8">
        <f>SUM(V110:V118)</f>
        <v>5</v>
      </c>
      <c r="X118" s="145">
        <f t="shared" si="43"/>
        <v>3</v>
      </c>
      <c r="Y118" s="239" t="s">
        <v>59</v>
      </c>
    </row>
    <row r="119" spans="3:25" x14ac:dyDescent="0.25">
      <c r="C119" s="155" t="str">
        <f>IF(D119&gt;8,"WIN"," ")</f>
        <v xml:space="preserve"> </v>
      </c>
      <c r="D119" s="145">
        <f t="shared" si="38"/>
        <v>-1</v>
      </c>
      <c r="E119" s="8">
        <f>SUM(F110:F119)</f>
        <v>2</v>
      </c>
      <c r="F119" s="8">
        <f t="shared" si="39"/>
        <v>0</v>
      </c>
      <c r="G119" s="8">
        <f>'Day 2 Cards'!Z81</f>
        <v>6</v>
      </c>
      <c r="H119" s="8">
        <f t="shared" si="34"/>
        <v>10</v>
      </c>
      <c r="I119" s="8">
        <f>'Day 2 Cards'!AK81</f>
        <v>5</v>
      </c>
      <c r="J119" s="8">
        <f t="shared" si="40"/>
        <v>1</v>
      </c>
      <c r="K119" s="8">
        <f>SUM(J110:J119)</f>
        <v>3</v>
      </c>
      <c r="L119" s="145">
        <f t="shared" si="41"/>
        <v>1</v>
      </c>
      <c r="M119" s="157" t="str">
        <f>IF(L119&gt;8,"WIN"," ")</f>
        <v xml:space="preserve"> </v>
      </c>
      <c r="N119" s="156"/>
      <c r="O119" s="155" t="str">
        <f>IF(P119&gt;8,"WIN"," ")</f>
        <v xml:space="preserve"> </v>
      </c>
      <c r="P119" s="145">
        <f t="shared" si="42"/>
        <v>-2</v>
      </c>
      <c r="Q119" s="8">
        <f>SUM(R110:R119)</f>
        <v>3</v>
      </c>
      <c r="R119" s="8">
        <f t="shared" si="35"/>
        <v>1</v>
      </c>
      <c r="S119" s="8">
        <f>'Day 2 Cards'!U81</f>
        <v>6</v>
      </c>
      <c r="T119" s="8">
        <f t="shared" si="36"/>
        <v>10</v>
      </c>
      <c r="U119" s="8">
        <f>'Day 2 Cards'!AE81</f>
        <v>8</v>
      </c>
      <c r="V119" s="8">
        <f t="shared" si="37"/>
        <v>0</v>
      </c>
      <c r="W119" s="8">
        <f>SUM(V110:V119)</f>
        <v>5</v>
      </c>
      <c r="X119" s="145">
        <f t="shared" si="43"/>
        <v>2</v>
      </c>
      <c r="Y119" s="157" t="str">
        <f>IF(X119&gt;8,"WIN"," ")</f>
        <v xml:space="preserve"> </v>
      </c>
    </row>
    <row r="120" spans="3:25" x14ac:dyDescent="0.25">
      <c r="C120" s="158" t="str">
        <f>IF(D120&gt;7,"WIN"," ")</f>
        <v xml:space="preserve"> </v>
      </c>
      <c r="D120" s="145">
        <f t="shared" si="38"/>
        <v>-2</v>
      </c>
      <c r="E120" s="8">
        <f>SUM(F110:F120)</f>
        <v>2</v>
      </c>
      <c r="F120" s="8">
        <f t="shared" si="39"/>
        <v>0</v>
      </c>
      <c r="G120" s="8">
        <f>'Day 2 Cards'!Z82</f>
        <v>6</v>
      </c>
      <c r="H120" s="8">
        <f t="shared" si="34"/>
        <v>11</v>
      </c>
      <c r="I120" s="8">
        <f>'Day 2 Cards'!AK82</f>
        <v>4</v>
      </c>
      <c r="J120" s="8">
        <f t="shared" si="40"/>
        <v>1</v>
      </c>
      <c r="K120" s="8">
        <f>SUM(J110:J120)</f>
        <v>4</v>
      </c>
      <c r="L120" s="145">
        <f t="shared" si="41"/>
        <v>2</v>
      </c>
      <c r="M120" s="159" t="str">
        <f>IF(L120&gt;7,"WIN"," ")</f>
        <v xml:space="preserve"> </v>
      </c>
      <c r="N120" s="156"/>
      <c r="O120" s="158" t="str">
        <f>IF(P120&gt;7,"WIN"," ")</f>
        <v xml:space="preserve"> </v>
      </c>
      <c r="P120" s="145">
        <f t="shared" si="42"/>
        <v>-3</v>
      </c>
      <c r="Q120" s="8">
        <f>SUM(R110:R120)</f>
        <v>3</v>
      </c>
      <c r="R120" s="8">
        <f t="shared" si="35"/>
        <v>0</v>
      </c>
      <c r="S120" s="8">
        <f>'Day 2 Cards'!U82</f>
        <v>8</v>
      </c>
      <c r="T120" s="8">
        <f t="shared" si="36"/>
        <v>11</v>
      </c>
      <c r="U120" s="8">
        <f>'Day 2 Cards'!AE82</f>
        <v>5</v>
      </c>
      <c r="V120" s="8">
        <f t="shared" si="37"/>
        <v>1</v>
      </c>
      <c r="W120" s="8">
        <f>SUM(V110:V120)</f>
        <v>6</v>
      </c>
      <c r="X120" s="145">
        <f t="shared" si="43"/>
        <v>3</v>
      </c>
      <c r="Y120" s="159" t="str">
        <f>IF(X120&gt;7,"WIN"," ")</f>
        <v xml:space="preserve"> </v>
      </c>
    </row>
    <row r="121" spans="3:25" x14ac:dyDescent="0.25">
      <c r="C121" s="158" t="str">
        <f>IF(D121&gt;6,"WIN"," ")</f>
        <v xml:space="preserve"> </v>
      </c>
      <c r="D121" s="145">
        <f t="shared" si="38"/>
        <v>-1</v>
      </c>
      <c r="E121" s="8">
        <f>SUM(F110:F121)</f>
        <v>3</v>
      </c>
      <c r="F121" s="8">
        <f t="shared" si="39"/>
        <v>1</v>
      </c>
      <c r="G121" s="8">
        <f>'Day 2 Cards'!Z83</f>
        <v>3</v>
      </c>
      <c r="H121" s="8">
        <f t="shared" si="34"/>
        <v>12</v>
      </c>
      <c r="I121" s="8">
        <f>'Day 2 Cards'!AK83</f>
        <v>5</v>
      </c>
      <c r="J121" s="8">
        <f t="shared" si="40"/>
        <v>0</v>
      </c>
      <c r="K121" s="8">
        <f>SUM(J110:J121)</f>
        <v>4</v>
      </c>
      <c r="L121" s="145">
        <f t="shared" si="41"/>
        <v>1</v>
      </c>
      <c r="M121" s="159" t="str">
        <f>IF(L121&gt;6,"WIN"," ")</f>
        <v xml:space="preserve"> </v>
      </c>
      <c r="N121" s="156"/>
      <c r="O121" s="158" t="str">
        <f>IF(P121&gt;6,"WIN"," ")</f>
        <v xml:space="preserve"> </v>
      </c>
      <c r="P121" s="145">
        <f t="shared" si="42"/>
        <v>-2</v>
      </c>
      <c r="Q121" s="8">
        <f>SUM(R110:R121)</f>
        <v>4</v>
      </c>
      <c r="R121" s="8">
        <f t="shared" si="35"/>
        <v>1</v>
      </c>
      <c r="S121" s="8">
        <f>'Day 2 Cards'!U83</f>
        <v>5</v>
      </c>
      <c r="T121" s="8">
        <f t="shared" si="36"/>
        <v>12</v>
      </c>
      <c r="U121" s="8">
        <f>'Day 2 Cards'!AE83</f>
        <v>6</v>
      </c>
      <c r="V121" s="8">
        <f t="shared" si="37"/>
        <v>0</v>
      </c>
      <c r="W121" s="8">
        <f>SUM(V110:V121)</f>
        <v>6</v>
      </c>
      <c r="X121" s="145">
        <f t="shared" si="43"/>
        <v>2</v>
      </c>
      <c r="Y121" s="159" t="str">
        <f>IF(X121&gt;6,"WIN"," ")</f>
        <v xml:space="preserve"> </v>
      </c>
    </row>
    <row r="122" spans="3:25" x14ac:dyDescent="0.25">
      <c r="C122" s="158" t="str">
        <f>IF(D122&gt;5,"WIN"," ")</f>
        <v xml:space="preserve"> </v>
      </c>
      <c r="D122" s="145">
        <f t="shared" si="38"/>
        <v>-1</v>
      </c>
      <c r="E122" s="8">
        <f>SUM(F110:F122)</f>
        <v>3</v>
      </c>
      <c r="F122" s="8">
        <f t="shared" si="39"/>
        <v>0</v>
      </c>
      <c r="G122" s="8">
        <f>'Day 2 Cards'!Z84</f>
        <v>4</v>
      </c>
      <c r="H122" s="8">
        <f t="shared" si="34"/>
        <v>13</v>
      </c>
      <c r="I122" s="8">
        <f>'Day 2 Cards'!AK84</f>
        <v>4</v>
      </c>
      <c r="J122" s="8">
        <f t="shared" si="40"/>
        <v>0</v>
      </c>
      <c r="K122" s="8">
        <f>SUM(J110:J122)</f>
        <v>4</v>
      </c>
      <c r="L122" s="145">
        <f t="shared" si="41"/>
        <v>1</v>
      </c>
      <c r="M122" s="159" t="str">
        <f>IF(L122&gt;5,"WIN"," ")</f>
        <v xml:space="preserve"> </v>
      </c>
      <c r="N122" s="156"/>
      <c r="O122" s="158" t="str">
        <f>IF(P122&gt;5,"WIN"," ")</f>
        <v xml:space="preserve"> </v>
      </c>
      <c r="P122" s="145">
        <f t="shared" si="42"/>
        <v>-1</v>
      </c>
      <c r="Q122" s="8">
        <f>SUM(R110:R122)</f>
        <v>5</v>
      </c>
      <c r="R122" s="8">
        <f t="shared" si="35"/>
        <v>1</v>
      </c>
      <c r="S122" s="8">
        <f>'Day 2 Cards'!U84</f>
        <v>4</v>
      </c>
      <c r="T122" s="8">
        <f t="shared" si="36"/>
        <v>13</v>
      </c>
      <c r="U122" s="8">
        <f>'Day 2 Cards'!AE84</f>
        <v>6</v>
      </c>
      <c r="V122" s="8">
        <f t="shared" si="37"/>
        <v>0</v>
      </c>
      <c r="W122" s="8">
        <f>SUM(V110:V122)</f>
        <v>6</v>
      </c>
      <c r="X122" s="145">
        <f t="shared" si="43"/>
        <v>1</v>
      </c>
      <c r="Y122" s="159" t="str">
        <f>IF(X122&gt;5,"WIN"," ")</f>
        <v xml:space="preserve"> </v>
      </c>
    </row>
    <row r="123" spans="3:25" x14ac:dyDescent="0.25">
      <c r="C123" s="158" t="str">
        <f>IF(D123&gt;4,"WIN"," ")</f>
        <v xml:space="preserve"> </v>
      </c>
      <c r="D123" s="145">
        <f t="shared" si="38"/>
        <v>-2</v>
      </c>
      <c r="E123" s="8">
        <f>SUM(F110:F123)</f>
        <v>3</v>
      </c>
      <c r="F123" s="8">
        <f t="shared" si="39"/>
        <v>0</v>
      </c>
      <c r="G123" s="8">
        <f>'Day 2 Cards'!Z85</f>
        <v>5</v>
      </c>
      <c r="H123" s="8">
        <f t="shared" si="34"/>
        <v>14</v>
      </c>
      <c r="I123" s="8">
        <f>'Day 2 Cards'!AK85</f>
        <v>4</v>
      </c>
      <c r="J123" s="8">
        <f t="shared" si="40"/>
        <v>1</v>
      </c>
      <c r="K123" s="8">
        <f>SUM(J110:J123)</f>
        <v>5</v>
      </c>
      <c r="L123" s="145">
        <f t="shared" si="41"/>
        <v>2</v>
      </c>
      <c r="M123" s="159" t="str">
        <f>IF(L123&gt;4,"WIN"," ")</f>
        <v xml:space="preserve"> </v>
      </c>
      <c r="N123" s="156"/>
      <c r="O123" s="158" t="str">
        <f>IF(P123&gt;4,"WIN"," ")</f>
        <v xml:space="preserve"> </v>
      </c>
      <c r="P123" s="145">
        <f t="shared" si="42"/>
        <v>0</v>
      </c>
      <c r="Q123" s="8">
        <f>SUM(R110:R123)</f>
        <v>6</v>
      </c>
      <c r="R123" s="8">
        <f t="shared" si="35"/>
        <v>1</v>
      </c>
      <c r="S123" s="8">
        <f>'Day 2 Cards'!U85</f>
        <v>6</v>
      </c>
      <c r="T123" s="8">
        <f t="shared" si="36"/>
        <v>14</v>
      </c>
      <c r="U123" s="8">
        <f>'Day 2 Cards'!AE85</f>
        <v>8</v>
      </c>
      <c r="V123" s="8">
        <f t="shared" si="37"/>
        <v>0</v>
      </c>
      <c r="W123" s="8">
        <f>SUM(V110:V123)</f>
        <v>6</v>
      </c>
      <c r="X123" s="145">
        <f t="shared" si="43"/>
        <v>0</v>
      </c>
      <c r="Y123" s="159" t="str">
        <f>IF(X123&gt;4,"WIN"," ")</f>
        <v xml:space="preserve"> </v>
      </c>
    </row>
    <row r="124" spans="3:25" x14ac:dyDescent="0.25">
      <c r="C124" s="158" t="str">
        <f>IF(D124&gt;3,"WIN"," ")</f>
        <v xml:space="preserve"> </v>
      </c>
      <c r="D124" s="145">
        <f t="shared" si="38"/>
        <v>-2</v>
      </c>
      <c r="E124" s="8">
        <f>SUM(F110:F124)</f>
        <v>3</v>
      </c>
      <c r="F124" s="8">
        <f t="shared" si="39"/>
        <v>0</v>
      </c>
      <c r="G124" s="8">
        <f>'Day 2 Cards'!Z86</f>
        <v>4</v>
      </c>
      <c r="H124" s="8">
        <f t="shared" si="34"/>
        <v>15</v>
      </c>
      <c r="I124" s="8">
        <f>'Day 2 Cards'!AK86</f>
        <v>4</v>
      </c>
      <c r="J124" s="8">
        <f t="shared" si="40"/>
        <v>0</v>
      </c>
      <c r="K124" s="8">
        <f>SUM(J110:J124)</f>
        <v>5</v>
      </c>
      <c r="L124" s="145">
        <f t="shared" si="41"/>
        <v>2</v>
      </c>
      <c r="M124" s="159" t="str">
        <f>IF(L124&gt;3,"WIN"," ")</f>
        <v xml:space="preserve"> </v>
      </c>
      <c r="N124" s="156"/>
      <c r="O124" s="158" t="str">
        <f>IF(P124&gt;3,"WIN"," ")</f>
        <v xml:space="preserve"> </v>
      </c>
      <c r="P124" s="145">
        <f t="shared" si="42"/>
        <v>0</v>
      </c>
      <c r="Q124" s="8">
        <f>SUM(R110:R124)</f>
        <v>6</v>
      </c>
      <c r="R124" s="8">
        <f t="shared" si="35"/>
        <v>0</v>
      </c>
      <c r="S124" s="8">
        <f>'Day 2 Cards'!U86</f>
        <v>7</v>
      </c>
      <c r="T124" s="8">
        <f t="shared" si="36"/>
        <v>15</v>
      </c>
      <c r="U124" s="8">
        <f>'Day 2 Cards'!AE86</f>
        <v>7</v>
      </c>
      <c r="V124" s="8">
        <f t="shared" si="37"/>
        <v>0</v>
      </c>
      <c r="W124" s="8">
        <f>SUM(V110:V124)</f>
        <v>6</v>
      </c>
      <c r="X124" s="145">
        <f t="shared" si="43"/>
        <v>0</v>
      </c>
      <c r="Y124" s="159" t="str">
        <f>IF(X124&gt;3,"WIN"," ")</f>
        <v xml:space="preserve"> </v>
      </c>
    </row>
    <row r="125" spans="3:25" x14ac:dyDescent="0.25">
      <c r="C125" s="158" t="str">
        <f>IF(D125&gt;2,"WIN"," ")</f>
        <v xml:space="preserve"> </v>
      </c>
      <c r="D125" s="145">
        <f t="shared" si="38"/>
        <v>-3</v>
      </c>
      <c r="E125" s="8">
        <f>SUM(F110:F125)</f>
        <v>3</v>
      </c>
      <c r="F125" s="8">
        <f t="shared" si="39"/>
        <v>0</v>
      </c>
      <c r="G125" s="8">
        <f>'Day 2 Cards'!Z87</f>
        <v>5</v>
      </c>
      <c r="H125" s="8">
        <f t="shared" si="34"/>
        <v>16</v>
      </c>
      <c r="I125" s="8">
        <f>'Day 2 Cards'!AK87</f>
        <v>3</v>
      </c>
      <c r="J125" s="8">
        <f t="shared" si="40"/>
        <v>1</v>
      </c>
      <c r="K125" s="8">
        <f>SUM(J110:J125)</f>
        <v>6</v>
      </c>
      <c r="L125" s="145">
        <f t="shared" si="41"/>
        <v>3</v>
      </c>
      <c r="M125" s="159" t="str">
        <f>IF(L125&gt;2,"WIN"," ")</f>
        <v>WIN</v>
      </c>
      <c r="N125" s="156"/>
      <c r="O125" s="158" t="str">
        <f>IF(P125&gt;2,"WIN"," ")</f>
        <v xml:space="preserve"> </v>
      </c>
      <c r="P125" s="145">
        <f t="shared" si="42"/>
        <v>0</v>
      </c>
      <c r="Q125" s="8">
        <f>SUM(R110:R125)</f>
        <v>6</v>
      </c>
      <c r="R125" s="8">
        <f t="shared" si="35"/>
        <v>0</v>
      </c>
      <c r="S125" s="8">
        <f>'Day 2 Cards'!U87</f>
        <v>3</v>
      </c>
      <c r="T125" s="8">
        <f t="shared" si="36"/>
        <v>16</v>
      </c>
      <c r="U125" s="8">
        <f>'Day 2 Cards'!AE87</f>
        <v>3</v>
      </c>
      <c r="V125" s="8">
        <f t="shared" si="37"/>
        <v>0</v>
      </c>
      <c r="W125" s="8">
        <f>SUM(V110:V125)</f>
        <v>6</v>
      </c>
      <c r="X125" s="145">
        <f t="shared" si="43"/>
        <v>0</v>
      </c>
      <c r="Y125" s="159" t="str">
        <f>IF(X125&gt;2,"WIN"," ")</f>
        <v xml:space="preserve"> </v>
      </c>
    </row>
    <row r="126" spans="3:25" x14ac:dyDescent="0.25">
      <c r="C126" s="158" t="str">
        <f>IF(D126&gt;1,"WIN"," ")</f>
        <v xml:space="preserve"> </v>
      </c>
      <c r="D126" s="145">
        <f t="shared" si="38"/>
        <v>-4</v>
      </c>
      <c r="E126" s="8">
        <f>SUM(F110:F126)</f>
        <v>3</v>
      </c>
      <c r="F126" s="8">
        <f t="shared" si="39"/>
        <v>0</v>
      </c>
      <c r="G126" s="8">
        <f>'Day 2 Cards'!Z88</f>
        <v>5</v>
      </c>
      <c r="H126" s="8">
        <f t="shared" si="34"/>
        <v>17</v>
      </c>
      <c r="I126" s="8">
        <f>'Day 2 Cards'!AK88</f>
        <v>4</v>
      </c>
      <c r="J126" s="8">
        <f t="shared" si="40"/>
        <v>1</v>
      </c>
      <c r="K126" s="8">
        <f>SUM(J110:J126)</f>
        <v>7</v>
      </c>
      <c r="L126" s="145">
        <f t="shared" si="41"/>
        <v>4</v>
      </c>
      <c r="M126" s="159" t="str">
        <f>IF(L126&gt;1,"WIN"," ")</f>
        <v>WIN</v>
      </c>
      <c r="N126" s="156"/>
      <c r="O126" s="158" t="str">
        <f>IF(P126&gt;1,"WIN"," ")</f>
        <v xml:space="preserve"> </v>
      </c>
      <c r="P126" s="145">
        <f t="shared" si="42"/>
        <v>1</v>
      </c>
      <c r="Q126" s="8">
        <f>SUM(R110:R126)</f>
        <v>7</v>
      </c>
      <c r="R126" s="8">
        <f t="shared" si="35"/>
        <v>1</v>
      </c>
      <c r="S126" s="8">
        <f>'Day 2 Cards'!U88</f>
        <v>5</v>
      </c>
      <c r="T126" s="8">
        <f t="shared" si="36"/>
        <v>17</v>
      </c>
      <c r="U126" s="8">
        <f>'Day 2 Cards'!AE88</f>
        <v>6</v>
      </c>
      <c r="V126" s="8">
        <f t="shared" si="37"/>
        <v>0</v>
      </c>
      <c r="W126" s="8">
        <f>SUM(V110:V126)</f>
        <v>6</v>
      </c>
      <c r="X126" s="145">
        <f t="shared" si="43"/>
        <v>-1</v>
      </c>
      <c r="Y126" s="159" t="str">
        <f>IF(X126&gt;1,"WIN"," ")</f>
        <v xml:space="preserve"> </v>
      </c>
    </row>
    <row r="127" spans="3:25" x14ac:dyDescent="0.25">
      <c r="C127" s="160" t="str">
        <f>IF(D127&gt;0,"WIN"," ")</f>
        <v xml:space="preserve"> </v>
      </c>
      <c r="D127" s="145">
        <f t="shared" si="38"/>
        <v>-5</v>
      </c>
      <c r="E127" s="8">
        <f>SUM(F110:F127)</f>
        <v>3</v>
      </c>
      <c r="F127" s="8">
        <f t="shared" si="39"/>
        <v>0</v>
      </c>
      <c r="G127" s="8">
        <f>'Day 2 Cards'!Z89</f>
        <v>5</v>
      </c>
      <c r="H127" s="8">
        <f t="shared" si="34"/>
        <v>18</v>
      </c>
      <c r="I127" s="8">
        <f>'Day 2 Cards'!AK89</f>
        <v>3</v>
      </c>
      <c r="J127" s="8">
        <f t="shared" si="40"/>
        <v>1</v>
      </c>
      <c r="K127" s="8">
        <f>SUM(J110:J127)</f>
        <v>8</v>
      </c>
      <c r="L127" s="145">
        <f t="shared" si="41"/>
        <v>5</v>
      </c>
      <c r="M127" s="161" t="str">
        <f>IF(L127&gt;0,"WIN"," ")</f>
        <v>WIN</v>
      </c>
      <c r="N127" s="156"/>
      <c r="O127" s="160" t="str">
        <f>IF(P127&gt;0,"WIN"," ")</f>
        <v>WIN</v>
      </c>
      <c r="P127" s="145">
        <f t="shared" si="42"/>
        <v>2</v>
      </c>
      <c r="Q127" s="8">
        <f>SUM(R110:R127)</f>
        <v>8</v>
      </c>
      <c r="R127" s="8">
        <f t="shared" si="35"/>
        <v>1</v>
      </c>
      <c r="S127" s="8">
        <f>'Day 2 Cards'!U89</f>
        <v>4</v>
      </c>
      <c r="T127" s="8">
        <f t="shared" si="36"/>
        <v>18</v>
      </c>
      <c r="U127" s="8">
        <f>'Day 2 Cards'!AE89</f>
        <v>6</v>
      </c>
      <c r="V127" s="8">
        <f t="shared" si="37"/>
        <v>0</v>
      </c>
      <c r="W127" s="8">
        <f>SUM(V110:V127)</f>
        <v>6</v>
      </c>
      <c r="X127" s="145">
        <f t="shared" si="43"/>
        <v>-2</v>
      </c>
      <c r="Y127" s="161" t="str">
        <f>IF(X127&gt;0,"WIN"," ")</f>
        <v xml:space="preserve"> </v>
      </c>
    </row>
    <row r="128" spans="3:25" x14ac:dyDescent="0.25">
      <c r="C128" s="239">
        <f>IF(C127="WIN",1,0)</f>
        <v>0</v>
      </c>
      <c r="M128" s="239">
        <f>IF(M127="WIN",1,0)</f>
        <v>1</v>
      </c>
      <c r="O128" s="239">
        <f>IF(O127="WIN",1,0)</f>
        <v>1</v>
      </c>
      <c r="Y128" s="239">
        <f>IF(Y127="WIN",1,0)</f>
        <v>0</v>
      </c>
    </row>
    <row r="129" spans="1:28" ht="15.75" x14ac:dyDescent="0.25">
      <c r="C129" s="239">
        <f>IF(D127=L127,0.5,0)</f>
        <v>0</v>
      </c>
      <c r="F129" s="145">
        <f>SUM(C128:C129)</f>
        <v>0</v>
      </c>
      <c r="G129" s="183" t="str">
        <f>G108</f>
        <v>Paul</v>
      </c>
      <c r="I129" s="182" t="str">
        <f>I108</f>
        <v>Robin</v>
      </c>
      <c r="J129" s="145">
        <f>SUM(M128:M129)</f>
        <v>1</v>
      </c>
      <c r="M129" s="239">
        <f>C129</f>
        <v>0</v>
      </c>
      <c r="O129" s="239">
        <f>IF(P127=X127,0.5,0)</f>
        <v>0</v>
      </c>
      <c r="R129" s="145">
        <f>SUM(O128:O129)</f>
        <v>1</v>
      </c>
      <c r="S129" s="183" t="str">
        <f>S108</f>
        <v>Derek</v>
      </c>
      <c r="U129" s="182" t="str">
        <f>U108</f>
        <v>Brian</v>
      </c>
      <c r="V129" s="145">
        <f>SUM(Y128:Y129)</f>
        <v>0</v>
      </c>
      <c r="Y129" s="239">
        <f>O129</f>
        <v>0</v>
      </c>
    </row>
    <row r="130" spans="1:28" ht="15.75" x14ac:dyDescent="0.25">
      <c r="F130" s="203"/>
      <c r="G130" s="200"/>
      <c r="H130" s="146"/>
      <c r="I130" s="200"/>
      <c r="J130" s="202"/>
      <c r="K130" s="146"/>
      <c r="L130" s="146"/>
      <c r="M130" s="146"/>
      <c r="N130" s="146"/>
      <c r="O130" s="146"/>
      <c r="P130" s="146"/>
      <c r="Q130" s="146"/>
      <c r="R130" s="202"/>
      <c r="S130" s="200"/>
      <c r="T130" s="146"/>
      <c r="U130" s="200"/>
      <c r="V130" s="203"/>
    </row>
    <row r="131" spans="1:28" ht="21" x14ac:dyDescent="0.35">
      <c r="F131" s="203"/>
      <c r="G131" s="200"/>
      <c r="H131" s="146"/>
      <c r="I131" s="200"/>
      <c r="J131" s="202"/>
      <c r="K131" s="146"/>
      <c r="L131" s="146"/>
      <c r="M131" s="146"/>
      <c r="N131" s="184" t="s">
        <v>91</v>
      </c>
      <c r="O131" s="146"/>
      <c r="P131" s="146"/>
      <c r="Q131" s="146"/>
      <c r="R131" s="202"/>
      <c r="S131" s="200"/>
      <c r="T131" s="146"/>
      <c r="U131" s="200"/>
      <c r="V131" s="203"/>
    </row>
    <row r="132" spans="1:28" ht="15.75" x14ac:dyDescent="0.25">
      <c r="F132" s="239" t="s">
        <v>8</v>
      </c>
      <c r="K132" s="146"/>
      <c r="L132" s="247">
        <f>F79+R79+F104+R104+F129+R129</f>
        <v>2.5</v>
      </c>
      <c r="M132" s="248" t="s">
        <v>121</v>
      </c>
      <c r="N132" s="193" t="s">
        <v>52</v>
      </c>
      <c r="O132" s="248" t="s">
        <v>122</v>
      </c>
      <c r="P132" s="247">
        <f>J79+V79+J104+V104+J129+V129</f>
        <v>3.5</v>
      </c>
      <c r="Q132" s="146"/>
      <c r="R132" s="202"/>
      <c r="S132" s="200"/>
      <c r="T132" s="146"/>
      <c r="U132" s="200"/>
      <c r="V132" s="203"/>
    </row>
    <row r="134" spans="1:28" x14ac:dyDescent="0.25"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</row>
    <row r="136" spans="1:28" ht="31.5" x14ac:dyDescent="0.5">
      <c r="A136" s="162"/>
      <c r="B136" s="162"/>
      <c r="C136" s="162"/>
      <c r="D136" s="162"/>
      <c r="E136" s="162"/>
      <c r="F136" s="162"/>
      <c r="G136" s="197" t="s">
        <v>147</v>
      </c>
      <c r="H136" s="162"/>
      <c r="I136" s="162"/>
      <c r="J136" s="162"/>
      <c r="K136" s="162"/>
      <c r="L136" s="162"/>
      <c r="M136" s="162"/>
      <c r="N136" s="305"/>
      <c r="O136" s="305"/>
      <c r="Q136" s="305"/>
      <c r="R136" s="305"/>
      <c r="S136" s="188" t="s">
        <v>192</v>
      </c>
      <c r="T136" s="305"/>
      <c r="U136" s="305"/>
      <c r="V136" s="305"/>
      <c r="W136" s="305"/>
      <c r="X136" s="305"/>
      <c r="Y136" s="305"/>
    </row>
    <row r="137" spans="1:28" x14ac:dyDescent="0.25">
      <c r="B137" s="305"/>
      <c r="C137" s="305"/>
      <c r="D137" s="305"/>
      <c r="E137" s="305"/>
      <c r="F137" s="305"/>
      <c r="G137" s="305"/>
      <c r="H137" s="305"/>
      <c r="I137" s="305"/>
      <c r="J137" s="305"/>
      <c r="K137" s="305"/>
      <c r="L137" s="305"/>
      <c r="M137" s="305"/>
      <c r="N137" s="305"/>
      <c r="O137" s="151"/>
      <c r="P137" s="151"/>
      <c r="Q137" s="151"/>
      <c r="R137" s="151"/>
      <c r="S137" s="151"/>
      <c r="T137" s="151"/>
      <c r="U137"/>
      <c r="V137"/>
      <c r="W137" s="151"/>
      <c r="X137" s="151"/>
      <c r="Y137" s="151"/>
      <c r="Z137" s="69"/>
      <c r="AA137" s="69"/>
      <c r="AB137" s="69"/>
    </row>
    <row r="138" spans="1:28" ht="33.75" x14ac:dyDescent="0.4">
      <c r="A138" s="237" t="s">
        <v>80</v>
      </c>
      <c r="B138" s="162"/>
      <c r="C138" s="305"/>
      <c r="D138" s="144" t="s">
        <v>56</v>
      </c>
      <c r="E138" s="305" t="s">
        <v>22</v>
      </c>
      <c r="F138" s="305" t="s">
        <v>0</v>
      </c>
      <c r="G138" s="241" t="s">
        <v>128</v>
      </c>
      <c r="H138" s="305" t="s">
        <v>52</v>
      </c>
      <c r="I138" s="240" t="s">
        <v>166</v>
      </c>
      <c r="J138" s="305" t="s">
        <v>0</v>
      </c>
      <c r="K138" s="305" t="s">
        <v>22</v>
      </c>
      <c r="L138" s="144" t="s">
        <v>56</v>
      </c>
      <c r="M138" s="305"/>
      <c r="N138" s="305"/>
      <c r="O138" s="237" t="s">
        <v>81</v>
      </c>
      <c r="P138" s="162"/>
      <c r="Q138" s="305"/>
      <c r="R138" s="144" t="s">
        <v>56</v>
      </c>
      <c r="S138" s="305" t="s">
        <v>22</v>
      </c>
      <c r="T138" s="305" t="s">
        <v>0</v>
      </c>
      <c r="U138" s="241" t="s">
        <v>88</v>
      </c>
      <c r="V138" s="305" t="s">
        <v>52</v>
      </c>
      <c r="W138" s="240" t="s">
        <v>130</v>
      </c>
      <c r="X138" s="305" t="s">
        <v>0</v>
      </c>
      <c r="Y138" s="305" t="s">
        <v>22</v>
      </c>
      <c r="Z138" s="144" t="s">
        <v>56</v>
      </c>
      <c r="AA138" s="305"/>
      <c r="AB138" s="69"/>
    </row>
    <row r="139" spans="1:28" x14ac:dyDescent="0.25">
      <c r="B139" s="305"/>
      <c r="C139" s="305"/>
      <c r="D139" s="144" t="s">
        <v>57</v>
      </c>
      <c r="E139" s="305" t="s">
        <v>55</v>
      </c>
      <c r="F139" s="305" t="s">
        <v>55</v>
      </c>
      <c r="G139" s="305" t="s">
        <v>54</v>
      </c>
      <c r="H139" s="305" t="s">
        <v>53</v>
      </c>
      <c r="I139" s="305" t="s">
        <v>54</v>
      </c>
      <c r="J139" s="305" t="s">
        <v>55</v>
      </c>
      <c r="K139" s="305" t="s">
        <v>55</v>
      </c>
      <c r="L139" s="144" t="s">
        <v>57</v>
      </c>
      <c r="M139" s="305"/>
      <c r="N139" s="305"/>
      <c r="O139"/>
      <c r="P139" s="305"/>
      <c r="Q139" s="305"/>
      <c r="R139" s="144" t="s">
        <v>57</v>
      </c>
      <c r="S139" s="305" t="s">
        <v>55</v>
      </c>
      <c r="T139" s="305" t="s">
        <v>55</v>
      </c>
      <c r="U139" s="305" t="s">
        <v>54</v>
      </c>
      <c r="V139" s="305" t="s">
        <v>53</v>
      </c>
      <c r="W139" s="305" t="s">
        <v>54</v>
      </c>
      <c r="X139" s="305" t="s">
        <v>55</v>
      </c>
      <c r="Y139" s="305" t="s">
        <v>55</v>
      </c>
      <c r="Z139" s="144" t="s">
        <v>57</v>
      </c>
      <c r="AA139" s="305"/>
      <c r="AB139" s="69"/>
    </row>
    <row r="140" spans="1:28" x14ac:dyDescent="0.25">
      <c r="B140" s="305"/>
      <c r="C140" s="305"/>
      <c r="D140" s="145">
        <f>E140-K140</f>
        <v>0</v>
      </c>
      <c r="E140" s="8">
        <f>F140</f>
        <v>0</v>
      </c>
      <c r="F140" s="8">
        <f>IF(G140&lt;I140,1,0)</f>
        <v>0</v>
      </c>
      <c r="G140" s="8">
        <f>MIN('Day 3 Cards'!AE8,'Day 3 Cards'!AK8)</f>
        <v>-2</v>
      </c>
      <c r="H140" s="8">
        <f>'DAY 1 INPUT'!B146</f>
        <v>0</v>
      </c>
      <c r="I140" s="8">
        <f>MIN('Day 3 Cards'!AE42,'Day 3 Cards'!AK42)</f>
        <v>-2</v>
      </c>
      <c r="J140" s="8">
        <f>IF(I140&lt;G140,1,0)</f>
        <v>0</v>
      </c>
      <c r="K140" s="8">
        <f>J140</f>
        <v>0</v>
      </c>
      <c r="L140" s="145">
        <f>K140-E140</f>
        <v>0</v>
      </c>
      <c r="M140" s="305"/>
      <c r="N140" s="305"/>
      <c r="O140"/>
      <c r="P140" s="305"/>
      <c r="Q140" s="305"/>
      <c r="R140" s="145">
        <f>S140-Y140</f>
        <v>0</v>
      </c>
      <c r="S140" s="8">
        <f>T140</f>
        <v>0</v>
      </c>
      <c r="T140" s="8">
        <f>IF(U140&lt;W140,1,0)</f>
        <v>0</v>
      </c>
      <c r="U140" s="8">
        <f>MIN('Day 3 Cards'!Z42,'Day 3 Cards'!U42)</f>
        <v>-1</v>
      </c>
      <c r="V140" s="8">
        <f t="shared" ref="V140:V148" si="44">H140</f>
        <v>0</v>
      </c>
      <c r="W140" s="8">
        <f>MIN('Day 3 Cards'!AE25,'Day 3 Cards'!AK25)</f>
        <v>-1</v>
      </c>
      <c r="X140" s="8">
        <f>IF(W140&lt;U140,1,0)</f>
        <v>0</v>
      </c>
      <c r="Y140" s="8">
        <f>X140</f>
        <v>0</v>
      </c>
      <c r="Z140" s="145">
        <f>Y140-S140</f>
        <v>0</v>
      </c>
      <c r="AA140" s="305"/>
      <c r="AB140" s="69"/>
    </row>
    <row r="141" spans="1:28" x14ac:dyDescent="0.25">
      <c r="B141" s="305"/>
      <c r="C141" s="305"/>
      <c r="D141" s="145">
        <f t="shared" ref="D141:D148" si="45">E141-K141</f>
        <v>0</v>
      </c>
      <c r="E141" s="8">
        <f>SUM(F140:F141)</f>
        <v>0</v>
      </c>
      <c r="F141" s="8">
        <f t="shared" ref="F141:F148" si="46">IF(G141&lt;I141,1,0)</f>
        <v>0</v>
      </c>
      <c r="G141" s="8">
        <f>MIN('Day 3 Cards'!AE9,'Day 3 Cards'!AK9)</f>
        <v>-2</v>
      </c>
      <c r="H141" s="8">
        <f>'DAY 1 INPUT'!B147</f>
        <v>0</v>
      </c>
      <c r="I141" s="8">
        <f>MIN('Day 3 Cards'!AE43,'Day 3 Cards'!AK43)</f>
        <v>-2</v>
      </c>
      <c r="J141" s="8">
        <f t="shared" ref="J141:J148" si="47">IF(I141&lt;G141,1,0)</f>
        <v>0</v>
      </c>
      <c r="K141" s="8">
        <f>SUM(J140:J141)</f>
        <v>0</v>
      </c>
      <c r="L141" s="145">
        <f t="shared" ref="L141:L148" si="48">K141-E141</f>
        <v>0</v>
      </c>
      <c r="M141" s="305"/>
      <c r="N141" s="305"/>
      <c r="O141"/>
      <c r="P141" s="305"/>
      <c r="Q141" s="305"/>
      <c r="R141" s="145">
        <f t="shared" ref="R141:R148" si="49">S141-Y141</f>
        <v>0</v>
      </c>
      <c r="S141" s="8">
        <f>SUM(T140:T141)</f>
        <v>0</v>
      </c>
      <c r="T141" s="8">
        <f t="shared" ref="T141:T148" si="50">IF(U141&lt;W141,1,0)</f>
        <v>0</v>
      </c>
      <c r="U141" s="8">
        <f>MIN('Day 3 Cards'!Z43,'Day 3 Cards'!U43)</f>
        <v>-1</v>
      </c>
      <c r="V141" s="8">
        <f t="shared" si="44"/>
        <v>0</v>
      </c>
      <c r="W141" s="8">
        <f>MIN('Day 3 Cards'!AE26,'Day 3 Cards'!AK26)</f>
        <v>-1</v>
      </c>
      <c r="X141" s="8">
        <f t="shared" ref="X141:X148" si="51">IF(W141&lt;U141,1,0)</f>
        <v>0</v>
      </c>
      <c r="Y141" s="8">
        <f>SUM(X140:X141)</f>
        <v>0</v>
      </c>
      <c r="Z141" s="145">
        <f t="shared" ref="Z141:Z148" si="52">Y141-S141</f>
        <v>0</v>
      </c>
      <c r="AA141" s="305"/>
      <c r="AB141" s="69"/>
    </row>
    <row r="142" spans="1:28" x14ac:dyDescent="0.25">
      <c r="B142" s="305"/>
      <c r="C142" s="305"/>
      <c r="D142" s="145">
        <f t="shared" si="45"/>
        <v>0</v>
      </c>
      <c r="E142" s="8">
        <f>SUM(F140:F142)</f>
        <v>0</v>
      </c>
      <c r="F142" s="8">
        <f t="shared" si="46"/>
        <v>0</v>
      </c>
      <c r="G142" s="8">
        <f>MIN('Day 3 Cards'!AE10,'Day 3 Cards'!AK10)</f>
        <v>-1</v>
      </c>
      <c r="H142" s="8">
        <f>'DAY 1 INPUT'!B148</f>
        <v>0</v>
      </c>
      <c r="I142" s="8">
        <f>MIN('Day 3 Cards'!AE44,'Day 3 Cards'!AK44)</f>
        <v>-1</v>
      </c>
      <c r="J142" s="8">
        <f t="shared" si="47"/>
        <v>0</v>
      </c>
      <c r="K142" s="8">
        <f>SUM(J140:J142)</f>
        <v>0</v>
      </c>
      <c r="L142" s="145">
        <f t="shared" si="48"/>
        <v>0</v>
      </c>
      <c r="M142" s="305"/>
      <c r="N142" s="305"/>
      <c r="O142"/>
      <c r="P142" s="305"/>
      <c r="Q142" s="305"/>
      <c r="R142" s="145">
        <f t="shared" si="49"/>
        <v>0</v>
      </c>
      <c r="S142" s="8">
        <f>SUM(T140:T142)</f>
        <v>0</v>
      </c>
      <c r="T142" s="8">
        <f t="shared" si="50"/>
        <v>0</v>
      </c>
      <c r="U142" s="8">
        <f>MIN('Day 3 Cards'!Z44,'Day 3 Cards'!U44)</f>
        <v>-1</v>
      </c>
      <c r="V142" s="8">
        <f t="shared" si="44"/>
        <v>0</v>
      </c>
      <c r="W142" s="8">
        <f>MIN('Day 3 Cards'!AE27,'Day 3 Cards'!AK27)</f>
        <v>-1</v>
      </c>
      <c r="X142" s="8">
        <f t="shared" si="51"/>
        <v>0</v>
      </c>
      <c r="Y142" s="8">
        <f>SUM(X140:X142)</f>
        <v>0</v>
      </c>
      <c r="Z142" s="145">
        <f t="shared" si="52"/>
        <v>0</v>
      </c>
      <c r="AA142" s="305"/>
      <c r="AB142" s="69"/>
    </row>
    <row r="143" spans="1:28" x14ac:dyDescent="0.25">
      <c r="B143" s="305"/>
      <c r="C143" s="155" t="s">
        <v>59</v>
      </c>
      <c r="D143" s="145">
        <f t="shared" si="45"/>
        <v>0</v>
      </c>
      <c r="E143" s="8">
        <f>SUM(F140:F143)</f>
        <v>0</v>
      </c>
      <c r="F143" s="8">
        <f t="shared" si="46"/>
        <v>0</v>
      </c>
      <c r="G143" s="8">
        <f>MIN('Day 3 Cards'!AE11,'Day 3 Cards'!AK11)</f>
        <v>-2</v>
      </c>
      <c r="H143" s="8">
        <f>'DAY 1 INPUT'!B149</f>
        <v>0</v>
      </c>
      <c r="I143" s="8">
        <f>MIN('Day 3 Cards'!AE45,'Day 3 Cards'!AK45)</f>
        <v>-2</v>
      </c>
      <c r="J143" s="8">
        <f t="shared" si="47"/>
        <v>0</v>
      </c>
      <c r="K143" s="8">
        <f>SUM(J140:J143)</f>
        <v>0</v>
      </c>
      <c r="L143" s="145">
        <f t="shared" si="48"/>
        <v>0</v>
      </c>
      <c r="M143" s="157" t="s">
        <v>59</v>
      </c>
      <c r="N143" s="305"/>
      <c r="O143"/>
      <c r="P143" s="305"/>
      <c r="Q143" s="345" t="s">
        <v>59</v>
      </c>
      <c r="R143" s="145">
        <f t="shared" si="49"/>
        <v>1</v>
      </c>
      <c r="S143" s="8">
        <f>SUM(T140:T143)</f>
        <v>1</v>
      </c>
      <c r="T143" s="8">
        <f t="shared" si="50"/>
        <v>1</v>
      </c>
      <c r="U143" s="8">
        <f>MIN('Day 3 Cards'!Z45,'Day 3 Cards'!U45)</f>
        <v>-2</v>
      </c>
      <c r="V143" s="8">
        <f t="shared" si="44"/>
        <v>0</v>
      </c>
      <c r="W143" s="8">
        <f>MIN('Day 3 Cards'!AE28,'Day 3 Cards'!AK28)</f>
        <v>-1</v>
      </c>
      <c r="X143" s="8">
        <f t="shared" si="51"/>
        <v>0</v>
      </c>
      <c r="Y143" s="8">
        <f>SUM(X140:X143)</f>
        <v>0</v>
      </c>
      <c r="Z143" s="145">
        <f t="shared" si="52"/>
        <v>-1</v>
      </c>
      <c r="AA143" s="157" t="s">
        <v>59</v>
      </c>
      <c r="AB143" s="69"/>
    </row>
    <row r="144" spans="1:28" x14ac:dyDescent="0.25">
      <c r="B144" s="305"/>
      <c r="C144" s="394" t="str">
        <f>IF(D144&gt;4,"win"," ")</f>
        <v xml:space="preserve"> </v>
      </c>
      <c r="D144" s="145">
        <f t="shared" si="45"/>
        <v>0</v>
      </c>
      <c r="E144" s="8">
        <f>SUM(F140:F144)</f>
        <v>0</v>
      </c>
      <c r="F144" s="8">
        <f t="shared" si="46"/>
        <v>0</v>
      </c>
      <c r="G144" s="8">
        <f>MIN('Day 3 Cards'!AE12,'Day 3 Cards'!AK12)</f>
        <v>-2</v>
      </c>
      <c r="H144" s="8">
        <f>'DAY 1 INPUT'!B150</f>
        <v>0</v>
      </c>
      <c r="I144" s="8">
        <f>MIN('Day 3 Cards'!AE46,'Day 3 Cards'!AK46)</f>
        <v>-2</v>
      </c>
      <c r="J144" s="8">
        <f t="shared" si="47"/>
        <v>0</v>
      </c>
      <c r="K144" s="8">
        <f>SUM(J140:J144)</f>
        <v>0</v>
      </c>
      <c r="L144" s="145">
        <f t="shared" si="48"/>
        <v>0</v>
      </c>
      <c r="M144" s="397" t="str">
        <f>IF(L144&gt;4,"win"," ")</f>
        <v xml:space="preserve"> </v>
      </c>
      <c r="N144" s="305"/>
      <c r="P144" s="151"/>
      <c r="Q144" s="394" t="str">
        <f>IF(R144&gt;4,"win"," ")</f>
        <v xml:space="preserve"> </v>
      </c>
      <c r="R144" s="145">
        <f t="shared" si="49"/>
        <v>1</v>
      </c>
      <c r="S144" s="8">
        <f>SUM(T140:T144)</f>
        <v>1</v>
      </c>
      <c r="T144" s="8">
        <f t="shared" si="50"/>
        <v>0</v>
      </c>
      <c r="U144" s="8">
        <f>MIN('Day 3 Cards'!Z46,'Day 3 Cards'!U46)</f>
        <v>-2</v>
      </c>
      <c r="V144" s="8">
        <f t="shared" si="44"/>
        <v>0</v>
      </c>
      <c r="W144" s="8">
        <f>MIN('Day 3 Cards'!AE29,'Day 3 Cards'!AK29)</f>
        <v>-2</v>
      </c>
      <c r="X144" s="8">
        <f t="shared" si="51"/>
        <v>0</v>
      </c>
      <c r="Y144" s="8">
        <f>SUM(X140:X144)</f>
        <v>0</v>
      </c>
      <c r="Z144" s="145">
        <f t="shared" si="52"/>
        <v>-1</v>
      </c>
      <c r="AA144" s="397" t="str">
        <f>IF(Z144&gt;4,"win"," ")</f>
        <v xml:space="preserve"> </v>
      </c>
      <c r="AB144" s="69"/>
    </row>
    <row r="145" spans="1:28" x14ac:dyDescent="0.25">
      <c r="B145" s="305"/>
      <c r="C145" s="394" t="str">
        <f>IF(D145&gt;3,"win"," ")</f>
        <v xml:space="preserve"> </v>
      </c>
      <c r="D145" s="145">
        <f t="shared" si="45"/>
        <v>0</v>
      </c>
      <c r="E145" s="8">
        <f>SUM(F140:F145)</f>
        <v>0</v>
      </c>
      <c r="F145" s="8">
        <f t="shared" si="46"/>
        <v>0</v>
      </c>
      <c r="G145" s="8">
        <f>MIN('Day 3 Cards'!AE13,'Day 3 Cards'!AK13)</f>
        <v>-2</v>
      </c>
      <c r="H145" s="8">
        <f>'DAY 1 INPUT'!B151</f>
        <v>0</v>
      </c>
      <c r="I145" s="8">
        <f>MIN('Day 3 Cards'!AE47,'Day 3 Cards'!AK47)</f>
        <v>-2</v>
      </c>
      <c r="J145" s="8">
        <f t="shared" si="47"/>
        <v>0</v>
      </c>
      <c r="K145" s="8">
        <f>SUM(J140:J145)</f>
        <v>0</v>
      </c>
      <c r="L145" s="145">
        <f t="shared" si="48"/>
        <v>0</v>
      </c>
      <c r="M145" s="397" t="str">
        <f>IF(L145&gt;3,"win"," ")</f>
        <v xml:space="preserve"> </v>
      </c>
      <c r="N145" s="305"/>
      <c r="P145" s="151"/>
      <c r="Q145" s="394" t="str">
        <f>IF(R145&gt;3,"win"," ")</f>
        <v xml:space="preserve"> </v>
      </c>
      <c r="R145" s="145">
        <f t="shared" si="49"/>
        <v>1</v>
      </c>
      <c r="S145" s="8">
        <f>SUM(T140:T145)</f>
        <v>1</v>
      </c>
      <c r="T145" s="8">
        <f t="shared" si="50"/>
        <v>0</v>
      </c>
      <c r="U145" s="8">
        <f>MIN('Day 3 Cards'!Z47,'Day 3 Cards'!U47)</f>
        <v>-1</v>
      </c>
      <c r="V145" s="8">
        <f t="shared" si="44"/>
        <v>0</v>
      </c>
      <c r="W145" s="8">
        <f>MIN('Day 3 Cards'!AE30,'Day 3 Cards'!AK30)</f>
        <v>-1</v>
      </c>
      <c r="X145" s="8">
        <f t="shared" si="51"/>
        <v>0</v>
      </c>
      <c r="Y145" s="8">
        <f>SUM(X140:X145)</f>
        <v>0</v>
      </c>
      <c r="Z145" s="145">
        <f t="shared" si="52"/>
        <v>-1</v>
      </c>
      <c r="AA145" s="397" t="str">
        <f>IF(Z145&gt;3,"win"," ")</f>
        <v xml:space="preserve"> </v>
      </c>
      <c r="AB145" s="69"/>
    </row>
    <row r="146" spans="1:28" x14ac:dyDescent="0.25">
      <c r="B146" s="305"/>
      <c r="C146" s="394" t="str">
        <f>IF(D146&gt;2,"win"," ")</f>
        <v xml:space="preserve"> </v>
      </c>
      <c r="D146" s="145">
        <f t="shared" si="45"/>
        <v>0</v>
      </c>
      <c r="E146" s="8">
        <f>SUM(F140:F146)</f>
        <v>0</v>
      </c>
      <c r="F146" s="8">
        <f t="shared" si="46"/>
        <v>0</v>
      </c>
      <c r="G146" s="8">
        <f>MIN('Day 3 Cards'!AE14,'Day 3 Cards'!AK14)</f>
        <v>-2</v>
      </c>
      <c r="H146" s="8">
        <f>'DAY 1 INPUT'!B152</f>
        <v>0</v>
      </c>
      <c r="I146" s="8">
        <f>MIN('Day 3 Cards'!AE48,'Day 3 Cards'!AK48)</f>
        <v>-2</v>
      </c>
      <c r="J146" s="8">
        <f t="shared" si="47"/>
        <v>0</v>
      </c>
      <c r="K146" s="8">
        <f>SUM(J140:J146)</f>
        <v>0</v>
      </c>
      <c r="L146" s="145">
        <f t="shared" si="48"/>
        <v>0</v>
      </c>
      <c r="M146" s="397" t="str">
        <f>IF(L146&gt;2,"win"," ")</f>
        <v xml:space="preserve"> </v>
      </c>
      <c r="N146" s="305"/>
      <c r="P146" s="151"/>
      <c r="Q146" s="394" t="str">
        <f>IF(R146&gt;2,"win"," ")</f>
        <v xml:space="preserve"> </v>
      </c>
      <c r="R146" s="145">
        <f t="shared" si="49"/>
        <v>2</v>
      </c>
      <c r="S146" s="8">
        <f>SUM(T140:T146)</f>
        <v>2</v>
      </c>
      <c r="T146" s="8">
        <f t="shared" si="50"/>
        <v>1</v>
      </c>
      <c r="U146" s="8">
        <f>MIN('Day 3 Cards'!Z48,'Day 3 Cards'!U48)</f>
        <v>-2</v>
      </c>
      <c r="V146" s="8">
        <f t="shared" si="44"/>
        <v>0</v>
      </c>
      <c r="W146" s="8">
        <f>MIN('Day 3 Cards'!AE31,'Day 3 Cards'!AK31)</f>
        <v>-1</v>
      </c>
      <c r="X146" s="8">
        <f t="shared" si="51"/>
        <v>0</v>
      </c>
      <c r="Y146" s="8">
        <f>SUM(X140:X146)</f>
        <v>0</v>
      </c>
      <c r="Z146" s="145">
        <f t="shared" si="52"/>
        <v>-2</v>
      </c>
      <c r="AA146" s="397" t="str">
        <f>IF(Z146&gt;2,"win"," ")</f>
        <v xml:space="preserve"> </v>
      </c>
      <c r="AB146" s="69"/>
    </row>
    <row r="147" spans="1:28" x14ac:dyDescent="0.25">
      <c r="B147" s="305"/>
      <c r="C147" s="395" t="str">
        <f>IF(D147&gt;1,"win"," ")</f>
        <v xml:space="preserve"> </v>
      </c>
      <c r="D147" s="145">
        <f t="shared" si="45"/>
        <v>0</v>
      </c>
      <c r="E147" s="8">
        <f>SUM(F140:F147)</f>
        <v>0</v>
      </c>
      <c r="F147" s="8">
        <f t="shared" si="46"/>
        <v>0</v>
      </c>
      <c r="G147" s="8">
        <f>MIN('Day 3 Cards'!AE15,'Day 3 Cards'!AK15)</f>
        <v>-1</v>
      </c>
      <c r="H147" s="8">
        <f>'DAY 1 INPUT'!B153</f>
        <v>0</v>
      </c>
      <c r="I147" s="8">
        <f>MIN('Day 3 Cards'!AE49,'Day 3 Cards'!AK49)</f>
        <v>-1</v>
      </c>
      <c r="J147" s="8">
        <f t="shared" si="47"/>
        <v>0</v>
      </c>
      <c r="K147" s="8">
        <f>SUM(J140:J147)</f>
        <v>0</v>
      </c>
      <c r="L147" s="145">
        <f t="shared" si="48"/>
        <v>0</v>
      </c>
      <c r="M147" s="397" t="str">
        <f>IF(L147&gt;1,"win"," ")</f>
        <v xml:space="preserve"> </v>
      </c>
      <c r="N147" s="305"/>
      <c r="P147" s="151"/>
      <c r="Q147" s="395" t="str">
        <f>IF(R147&gt;1,"win"," ")</f>
        <v>win</v>
      </c>
      <c r="R147" s="145">
        <f t="shared" si="49"/>
        <v>2</v>
      </c>
      <c r="S147" s="8">
        <f>SUM(T140:T147)</f>
        <v>2</v>
      </c>
      <c r="T147" s="8">
        <f t="shared" si="50"/>
        <v>0</v>
      </c>
      <c r="U147" s="8">
        <f>MIN('Day 3 Cards'!Z49,'Day 3 Cards'!U49)</f>
        <v>-1</v>
      </c>
      <c r="V147" s="8">
        <f t="shared" si="44"/>
        <v>0</v>
      </c>
      <c r="W147" s="8">
        <f>MIN('Day 3 Cards'!AE32,'Day 3 Cards'!AK32)</f>
        <v>-1</v>
      </c>
      <c r="X147" s="8">
        <f t="shared" si="51"/>
        <v>0</v>
      </c>
      <c r="Y147" s="8">
        <f>SUM(X140:X147)</f>
        <v>0</v>
      </c>
      <c r="Z147" s="145">
        <f t="shared" si="52"/>
        <v>-2</v>
      </c>
      <c r="AA147" s="397" t="str">
        <f>IF(Z147&gt;1,"win"," ")</f>
        <v xml:space="preserve"> </v>
      </c>
      <c r="AB147" s="69"/>
    </row>
    <row r="148" spans="1:28" x14ac:dyDescent="0.25">
      <c r="B148" s="305"/>
      <c r="C148" s="396" t="str">
        <f>IF(D148&gt;0,"win"," ")</f>
        <v xml:space="preserve"> </v>
      </c>
      <c r="D148" s="145">
        <f t="shared" si="45"/>
        <v>0</v>
      </c>
      <c r="E148" s="8">
        <f>SUM(F140:F148)</f>
        <v>0</v>
      </c>
      <c r="F148" s="8">
        <f t="shared" si="46"/>
        <v>0</v>
      </c>
      <c r="G148" s="8">
        <f>MIN('Day 3 Cards'!AE16,'Day 3 Cards'!AK16)</f>
        <v>-2</v>
      </c>
      <c r="H148" s="8">
        <f>'DAY 1 INPUT'!B154</f>
        <v>0</v>
      </c>
      <c r="I148" s="8">
        <f>MIN('Day 3 Cards'!AE50,'Day 3 Cards'!AK50)</f>
        <v>-2</v>
      </c>
      <c r="J148" s="8">
        <f t="shared" si="47"/>
        <v>0</v>
      </c>
      <c r="K148" s="8">
        <f>SUM(J140:J148)</f>
        <v>0</v>
      </c>
      <c r="L148" s="402">
        <f t="shared" si="48"/>
        <v>0</v>
      </c>
      <c r="M148" s="398" t="str">
        <f>IF(L148&gt;0,"win"," ")</f>
        <v xml:space="preserve"> </v>
      </c>
      <c r="N148" s="305"/>
      <c r="P148" s="151"/>
      <c r="Q148" s="396" t="str">
        <f>IF(R148&gt;0,"win"," ")</f>
        <v>win</v>
      </c>
      <c r="R148" s="145">
        <f t="shared" si="49"/>
        <v>2</v>
      </c>
      <c r="S148" s="8">
        <f>SUM(T140:T148)</f>
        <v>2</v>
      </c>
      <c r="T148" s="8">
        <f t="shared" si="50"/>
        <v>0</v>
      </c>
      <c r="U148" s="8">
        <f>MIN('Day 3 Cards'!Z50,'Day 3 Cards'!U50)</f>
        <v>-1</v>
      </c>
      <c r="V148" s="8">
        <f t="shared" si="44"/>
        <v>0</v>
      </c>
      <c r="W148" s="8">
        <f>MIN('Day 3 Cards'!AE33,'Day 3 Cards'!AK33)</f>
        <v>-1</v>
      </c>
      <c r="X148" s="8">
        <f t="shared" si="51"/>
        <v>0</v>
      </c>
      <c r="Y148" s="8">
        <f>SUM(X140:X148)</f>
        <v>0</v>
      </c>
      <c r="Z148" s="145">
        <f t="shared" si="52"/>
        <v>-2</v>
      </c>
      <c r="AA148" s="398" t="str">
        <f>IF(Z148&gt;0,"win"," ")</f>
        <v xml:space="preserve"> </v>
      </c>
      <c r="AB148" s="69"/>
    </row>
    <row r="149" spans="1:28" x14ac:dyDescent="0.25">
      <c r="B149" s="305"/>
      <c r="C149" s="305">
        <f>IF(C148="WIN",1,0)</f>
        <v>0</v>
      </c>
      <c r="D149" s="151"/>
      <c r="E149" s="151"/>
      <c r="F149" s="151"/>
      <c r="G149" s="151"/>
      <c r="H149" s="151"/>
      <c r="I149" s="151"/>
      <c r="J149" s="151"/>
      <c r="K149" s="151"/>
      <c r="L149" s="76"/>
      <c r="M149" s="51">
        <f>IF(M148="WIN",1,0)</f>
        <v>0</v>
      </c>
      <c r="N149" s="51"/>
      <c r="O149"/>
      <c r="P149" s="151"/>
      <c r="Q149" s="403">
        <f>IF(Q148="WIN",1,0)</f>
        <v>1</v>
      </c>
      <c r="R149" s="404"/>
      <c r="S149" s="404"/>
      <c r="T149" s="404"/>
      <c r="U149" s="404"/>
      <c r="V149" s="404"/>
      <c r="W149" s="404"/>
      <c r="X149" s="404"/>
      <c r="Y149" s="404"/>
      <c r="Z149" s="405"/>
      <c r="AA149" s="403">
        <f>IF(AA148="WIN",1,0)</f>
        <v>0</v>
      </c>
      <c r="AB149" s="69"/>
    </row>
    <row r="150" spans="1:28" x14ac:dyDescent="0.25">
      <c r="B150" s="305"/>
      <c r="C150" s="305">
        <f>IF(D148=L148,0.5,0)</f>
        <v>0.5</v>
      </c>
      <c r="D150" s="151"/>
      <c r="E150" s="151"/>
      <c r="F150" s="151"/>
      <c r="G150" s="151"/>
      <c r="H150" s="151"/>
      <c r="I150" s="151"/>
      <c r="J150" s="151"/>
      <c r="K150" s="151"/>
      <c r="L150" s="76"/>
      <c r="M150" s="51">
        <f>IF(D148=L148,0.5,0)</f>
        <v>0.5</v>
      </c>
      <c r="N150" s="51"/>
      <c r="O150"/>
      <c r="P150" s="305"/>
      <c r="Q150" s="51">
        <f>IF(R148=Z148,0.5,0)</f>
        <v>0</v>
      </c>
      <c r="R150" s="151"/>
      <c r="S150" s="151"/>
      <c r="T150" s="151"/>
      <c r="U150" s="151"/>
      <c r="V150" s="151"/>
      <c r="W150" s="151"/>
      <c r="X150" s="151"/>
      <c r="Y150" s="151"/>
      <c r="Z150" s="76"/>
      <c r="AA150" s="51">
        <f>IF(R148=Z148,0.5,0)</f>
        <v>0</v>
      </c>
      <c r="AB150" s="69"/>
    </row>
    <row r="151" spans="1:28" ht="31.5" x14ac:dyDescent="0.25">
      <c r="B151" s="305"/>
      <c r="C151" s="146" t="s">
        <v>8</v>
      </c>
      <c r="D151" s="305"/>
      <c r="E151" s="305"/>
      <c r="F151" s="145">
        <f>SUM(C149:C150)</f>
        <v>0.5</v>
      </c>
      <c r="G151" s="241" t="str">
        <f>G138</f>
        <v>Mick &amp; Rich</v>
      </c>
      <c r="H151" s="305"/>
      <c r="I151" s="240" t="str">
        <f>I138</f>
        <v>Brian &amp; Robin</v>
      </c>
      <c r="J151" s="145">
        <f>SUM(M149:M150)</f>
        <v>0.5</v>
      </c>
      <c r="K151" s="305"/>
      <c r="L151" s="305"/>
      <c r="M151" s="146" t="str">
        <f>C151</f>
        <v xml:space="preserve"> </v>
      </c>
      <c r="N151" s="305"/>
      <c r="O151"/>
      <c r="P151" s="305"/>
      <c r="Q151" s="146" t="s">
        <v>8</v>
      </c>
      <c r="R151" s="305"/>
      <c r="S151" s="305"/>
      <c r="T151" s="145">
        <f>SUM(Q149:Q150)</f>
        <v>1</v>
      </c>
      <c r="U151" s="241" t="str">
        <f>U138</f>
        <v>Paul &amp; Derek</v>
      </c>
      <c r="V151" s="305"/>
      <c r="W151" s="240" t="str">
        <f>W138</f>
        <v>Neil &amp; Stew</v>
      </c>
      <c r="X151" s="145">
        <f>SUM(AA149:AA150)</f>
        <v>0</v>
      </c>
      <c r="Y151" s="305"/>
      <c r="Z151" s="305"/>
      <c r="AA151" s="146" t="str">
        <f>Q151</f>
        <v xml:space="preserve"> </v>
      </c>
      <c r="AB151" s="69"/>
    </row>
    <row r="152" spans="1:28" x14ac:dyDescent="0.25">
      <c r="B152" s="305"/>
      <c r="C152" s="305"/>
      <c r="D152" s="305"/>
      <c r="E152" s="305"/>
      <c r="F152" s="305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</row>
    <row r="153" spans="1:28" x14ac:dyDescent="0.25">
      <c r="B153" s="305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146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76"/>
      <c r="AA153" s="76"/>
    </row>
    <row r="154" spans="1:28" x14ac:dyDescent="0.25">
      <c r="B154" s="305"/>
      <c r="C154" s="305"/>
      <c r="D154" s="305"/>
      <c r="E154" s="305"/>
      <c r="F154" s="305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/>
      <c r="X154"/>
      <c r="Y154"/>
    </row>
    <row r="155" spans="1:28" ht="33.75" x14ac:dyDescent="0.4">
      <c r="A155" s="237" t="s">
        <v>82</v>
      </c>
      <c r="B155" s="162"/>
      <c r="C155" s="305"/>
      <c r="D155" s="144" t="s">
        <v>56</v>
      </c>
      <c r="E155" s="305" t="s">
        <v>22</v>
      </c>
      <c r="F155" s="305" t="s">
        <v>0</v>
      </c>
      <c r="G155" s="241" t="s">
        <v>86</v>
      </c>
      <c r="H155" s="305" t="s">
        <v>52</v>
      </c>
      <c r="I155" s="240" t="s">
        <v>129</v>
      </c>
      <c r="J155" s="305" t="s">
        <v>0</v>
      </c>
      <c r="K155" s="305" t="s">
        <v>22</v>
      </c>
      <c r="L155" s="144" t="s">
        <v>56</v>
      </c>
      <c r="M155" s="305"/>
      <c r="N155" s="305"/>
      <c r="O155" s="151"/>
      <c r="P155" s="151"/>
      <c r="Q155" s="151"/>
      <c r="R155" s="151"/>
      <c r="S155" s="188" t="s">
        <v>192</v>
      </c>
      <c r="T155" s="151"/>
      <c r="U155" s="151"/>
      <c r="V155" s="151"/>
      <c r="W155" s="151"/>
      <c r="X155" s="151"/>
      <c r="Y155" s="151"/>
      <c r="Z155" s="246" t="s">
        <v>8</v>
      </c>
      <c r="AA155" s="76"/>
    </row>
    <row r="156" spans="1:28" x14ac:dyDescent="0.25">
      <c r="B156" s="305"/>
      <c r="C156" s="305"/>
      <c r="D156" s="144" t="s">
        <v>57</v>
      </c>
      <c r="E156" s="305" t="s">
        <v>55</v>
      </c>
      <c r="F156" s="305" t="s">
        <v>55</v>
      </c>
      <c r="G156" s="305" t="s">
        <v>54</v>
      </c>
      <c r="H156" s="305" t="s">
        <v>53</v>
      </c>
      <c r="I156" s="305" t="s">
        <v>54</v>
      </c>
      <c r="J156" s="305" t="s">
        <v>55</v>
      </c>
      <c r="K156" s="305" t="s">
        <v>55</v>
      </c>
      <c r="L156" s="144" t="s">
        <v>57</v>
      </c>
      <c r="M156" s="305"/>
      <c r="N156" s="305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76"/>
      <c r="AA156" s="76"/>
    </row>
    <row r="157" spans="1:28" x14ac:dyDescent="0.25">
      <c r="B157" s="305"/>
      <c r="C157" s="305"/>
      <c r="D157" s="145">
        <f>E157-K157</f>
        <v>0</v>
      </c>
      <c r="E157" s="8">
        <f>F157</f>
        <v>0</v>
      </c>
      <c r="F157" s="8">
        <f>IF(G157&lt;I157,1,0)</f>
        <v>0</v>
      </c>
      <c r="G157" s="8">
        <f>MIN('Day 3 Cards'!Z8,'Day 3 Cards'!U8)</f>
        <v>-2</v>
      </c>
      <c r="H157" s="8">
        <f t="shared" ref="H157:H165" si="53">V140</f>
        <v>0</v>
      </c>
      <c r="I157" s="8">
        <f>MIN('Day 3 Cards'!U25,'Day 3 Cards'!Z25)</f>
        <v>-2</v>
      </c>
      <c r="J157" s="8">
        <f>IF(I157&lt;G157,1,0)</f>
        <v>0</v>
      </c>
      <c r="K157" s="8">
        <f>J157</f>
        <v>0</v>
      </c>
      <c r="L157" s="145">
        <f>K157-E157</f>
        <v>0</v>
      </c>
      <c r="M157" s="305"/>
      <c r="N157" s="305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76"/>
      <c r="AA157" s="76"/>
    </row>
    <row r="158" spans="1:28" x14ac:dyDescent="0.25">
      <c r="B158" s="305"/>
      <c r="C158" s="305"/>
      <c r="D158" s="145">
        <f t="shared" ref="D158:D165" si="54">E158-K158</f>
        <v>0</v>
      </c>
      <c r="E158" s="8">
        <f>SUM(F157:F158)</f>
        <v>0</v>
      </c>
      <c r="F158" s="8">
        <f t="shared" ref="F158:F165" si="55">IF(G158&lt;I158,1,0)</f>
        <v>0</v>
      </c>
      <c r="G158" s="8">
        <f>MIN('Day 3 Cards'!Z9,'Day 3 Cards'!U9)</f>
        <v>-2</v>
      </c>
      <c r="H158" s="8">
        <f t="shared" si="53"/>
        <v>0</v>
      </c>
      <c r="I158" s="8">
        <f>MIN('Day 3 Cards'!U26,'Day 3 Cards'!Z26)</f>
        <v>-2</v>
      </c>
      <c r="J158" s="8">
        <f t="shared" ref="J158:J165" si="56">IF(I158&lt;G158,1,0)</f>
        <v>0</v>
      </c>
      <c r="K158" s="8">
        <f>SUM(J157:J158)</f>
        <v>0</v>
      </c>
      <c r="L158" s="145">
        <f t="shared" ref="L158:L165" si="57">K158-E158</f>
        <v>0</v>
      </c>
      <c r="M158" s="305"/>
      <c r="N158" s="305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76"/>
      <c r="AA158" s="76"/>
    </row>
    <row r="159" spans="1:28" x14ac:dyDescent="0.25">
      <c r="B159" s="305"/>
      <c r="C159" s="305"/>
      <c r="D159" s="145">
        <f t="shared" si="54"/>
        <v>0</v>
      </c>
      <c r="E159" s="8">
        <f>SUM(F157:F159)</f>
        <v>0</v>
      </c>
      <c r="F159" s="8">
        <f t="shared" si="55"/>
        <v>0</v>
      </c>
      <c r="G159" s="8">
        <f>MIN('Day 3 Cards'!Z10,'Day 3 Cards'!U10)</f>
        <v>-2</v>
      </c>
      <c r="H159" s="8">
        <f t="shared" si="53"/>
        <v>0</v>
      </c>
      <c r="I159" s="8">
        <f>MIN('Day 3 Cards'!U27,'Day 3 Cards'!Z27)</f>
        <v>-2</v>
      </c>
      <c r="J159" s="8">
        <f t="shared" si="56"/>
        <v>0</v>
      </c>
      <c r="K159" s="8">
        <f>SUM(J157:J159)</f>
        <v>0</v>
      </c>
      <c r="L159" s="145">
        <f t="shared" si="57"/>
        <v>0</v>
      </c>
      <c r="M159" s="305"/>
      <c r="N159" s="305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76"/>
      <c r="AA159" s="76"/>
    </row>
    <row r="160" spans="1:28" x14ac:dyDescent="0.25">
      <c r="B160" s="305"/>
      <c r="C160" s="155" t="s">
        <v>59</v>
      </c>
      <c r="D160" s="145">
        <f t="shared" si="54"/>
        <v>0</v>
      </c>
      <c r="E160" s="8">
        <f>SUM(F157:F160)</f>
        <v>0</v>
      </c>
      <c r="F160" s="8">
        <f t="shared" si="55"/>
        <v>0</v>
      </c>
      <c r="G160" s="8">
        <f>MIN('Day 3 Cards'!Z11,'Day 3 Cards'!U11)</f>
        <v>-2</v>
      </c>
      <c r="H160" s="8">
        <f t="shared" si="53"/>
        <v>0</v>
      </c>
      <c r="I160" s="8">
        <f>MIN('Day 3 Cards'!U28,'Day 3 Cards'!Z28)</f>
        <v>-2</v>
      </c>
      <c r="J160" s="8">
        <f t="shared" si="56"/>
        <v>0</v>
      </c>
      <c r="K160" s="8">
        <f>SUM(J157:J160)</f>
        <v>0</v>
      </c>
      <c r="L160" s="145">
        <f t="shared" si="57"/>
        <v>0</v>
      </c>
      <c r="M160" s="157" t="s">
        <v>59</v>
      </c>
      <c r="N160" s="305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76"/>
      <c r="AA160" s="76"/>
    </row>
    <row r="161" spans="2:27" x14ac:dyDescent="0.25">
      <c r="B161" s="151"/>
      <c r="C161" s="394" t="str">
        <f>IF(D161&gt;4,"win"," ")</f>
        <v xml:space="preserve"> </v>
      </c>
      <c r="D161" s="145">
        <f t="shared" si="54"/>
        <v>1</v>
      </c>
      <c r="E161" s="8">
        <f>SUM(F157:F161)</f>
        <v>1</v>
      </c>
      <c r="F161" s="8">
        <f t="shared" si="55"/>
        <v>1</v>
      </c>
      <c r="G161" s="8">
        <f>MIN('Day 3 Cards'!Z12,'Day 3 Cards'!U12)</f>
        <v>-3</v>
      </c>
      <c r="H161" s="8">
        <f t="shared" si="53"/>
        <v>0</v>
      </c>
      <c r="I161" s="8">
        <f>MIN('Day 3 Cards'!U29,'Day 3 Cards'!Z29)</f>
        <v>-2</v>
      </c>
      <c r="J161" s="8">
        <f t="shared" si="56"/>
        <v>0</v>
      </c>
      <c r="K161" s="8">
        <f>SUM(J157:J161)</f>
        <v>0</v>
      </c>
      <c r="L161" s="145">
        <f t="shared" si="57"/>
        <v>-1</v>
      </c>
      <c r="M161" s="397" t="str">
        <f>IF(L161&gt;4,"win"," ")</f>
        <v xml:space="preserve"> </v>
      </c>
      <c r="N161" s="305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76"/>
      <c r="AA161" s="76"/>
    </row>
    <row r="162" spans="2:27" x14ac:dyDescent="0.25">
      <c r="B162" s="151"/>
      <c r="C162" s="394" t="str">
        <f>IF(D162&gt;3,"win"," ")</f>
        <v xml:space="preserve"> </v>
      </c>
      <c r="D162" s="145">
        <f t="shared" si="54"/>
        <v>1</v>
      </c>
      <c r="E162" s="8">
        <f>SUM(F157:F162)</f>
        <v>1</v>
      </c>
      <c r="F162" s="8">
        <f t="shared" si="55"/>
        <v>0</v>
      </c>
      <c r="G162" s="8">
        <f>MIN('Day 3 Cards'!Z13,'Day 3 Cards'!U13)</f>
        <v>-2</v>
      </c>
      <c r="H162" s="8">
        <f t="shared" si="53"/>
        <v>0</v>
      </c>
      <c r="I162" s="8">
        <f>MIN('Day 3 Cards'!U30,'Day 3 Cards'!Z30)</f>
        <v>-2</v>
      </c>
      <c r="J162" s="8">
        <f t="shared" si="56"/>
        <v>0</v>
      </c>
      <c r="K162" s="8">
        <f>SUM(J157:J162)</f>
        <v>0</v>
      </c>
      <c r="L162" s="145">
        <f t="shared" si="57"/>
        <v>-1</v>
      </c>
      <c r="M162" s="397" t="str">
        <f>IF(L162&gt;3,"win"," ")</f>
        <v xml:space="preserve"> </v>
      </c>
      <c r="N162" s="305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76"/>
      <c r="AA162" s="76"/>
    </row>
    <row r="163" spans="2:27" x14ac:dyDescent="0.25">
      <c r="B163" s="151"/>
      <c r="C163" s="394" t="str">
        <f>IF(D163&gt;2,"win"," ")</f>
        <v xml:space="preserve"> </v>
      </c>
      <c r="D163" s="145">
        <f t="shared" si="54"/>
        <v>1</v>
      </c>
      <c r="E163" s="8">
        <f>SUM(F157:F163)</f>
        <v>1</v>
      </c>
      <c r="F163" s="8">
        <f t="shared" si="55"/>
        <v>0</v>
      </c>
      <c r="G163" s="8">
        <f>MIN('Day 3 Cards'!Z14,'Day 3 Cards'!U14)</f>
        <v>-2</v>
      </c>
      <c r="H163" s="8">
        <f t="shared" si="53"/>
        <v>0</v>
      </c>
      <c r="I163" s="8">
        <f>MIN('Day 3 Cards'!U31,'Day 3 Cards'!Z31)</f>
        <v>-2</v>
      </c>
      <c r="J163" s="8">
        <f t="shared" si="56"/>
        <v>0</v>
      </c>
      <c r="K163" s="8">
        <f>SUM(J157:J163)</f>
        <v>0</v>
      </c>
      <c r="L163" s="145">
        <f t="shared" si="57"/>
        <v>-1</v>
      </c>
      <c r="M163" s="397" t="str">
        <f>IF(L163&gt;2,"win"," ")</f>
        <v xml:space="preserve"> </v>
      </c>
      <c r="N163" s="305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76"/>
      <c r="AA163" s="76"/>
    </row>
    <row r="164" spans="2:27" x14ac:dyDescent="0.25">
      <c r="B164" s="151"/>
      <c r="C164" s="395" t="str">
        <f>IF(D164&gt;1,"win"," ")</f>
        <v>win</v>
      </c>
      <c r="D164" s="145">
        <f t="shared" si="54"/>
        <v>2</v>
      </c>
      <c r="E164" s="8">
        <f>SUM(F157:F164)</f>
        <v>2</v>
      </c>
      <c r="F164" s="8">
        <f t="shared" si="55"/>
        <v>1</v>
      </c>
      <c r="G164" s="8">
        <f>MIN('Day 3 Cards'!Z15,'Day 3 Cards'!U15)</f>
        <v>-2</v>
      </c>
      <c r="H164" s="8">
        <f t="shared" si="53"/>
        <v>0</v>
      </c>
      <c r="I164" s="8">
        <f>MIN('Day 3 Cards'!U32,'Day 3 Cards'!Z32)</f>
        <v>-1</v>
      </c>
      <c r="J164" s="8">
        <f t="shared" si="56"/>
        <v>0</v>
      </c>
      <c r="K164" s="8">
        <f>SUM(J157:J164)</f>
        <v>0</v>
      </c>
      <c r="L164" s="145">
        <f t="shared" si="57"/>
        <v>-2</v>
      </c>
      <c r="M164" s="397" t="str">
        <f>IF(L164&gt;1,"win"," ")</f>
        <v xml:space="preserve"> </v>
      </c>
      <c r="N164" s="305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76"/>
      <c r="AA164" s="76"/>
    </row>
    <row r="165" spans="2:27" x14ac:dyDescent="0.25">
      <c r="B165" s="151"/>
      <c r="C165" s="396" t="str">
        <f>IF(D165&gt;0,"win"," ")</f>
        <v>win</v>
      </c>
      <c r="D165" s="145">
        <f t="shared" si="54"/>
        <v>2</v>
      </c>
      <c r="E165" s="8">
        <f>SUM(F157:F165)</f>
        <v>2</v>
      </c>
      <c r="F165" s="8">
        <f t="shared" si="55"/>
        <v>0</v>
      </c>
      <c r="G165" s="8">
        <f>MIN('Day 3 Cards'!Z16,'Day 3 Cards'!U16)</f>
        <v>-2</v>
      </c>
      <c r="H165" s="8">
        <f t="shared" si="53"/>
        <v>0</v>
      </c>
      <c r="I165" s="8">
        <f>MIN('Day 3 Cards'!U33,'Day 3 Cards'!Z33)</f>
        <v>-2</v>
      </c>
      <c r="J165" s="8">
        <f t="shared" si="56"/>
        <v>0</v>
      </c>
      <c r="K165" s="8">
        <f>SUM(J157:J165)</f>
        <v>0</v>
      </c>
      <c r="L165" s="145">
        <f t="shared" si="57"/>
        <v>-2</v>
      </c>
      <c r="M165" s="398" t="str">
        <f>IF(L165&gt;0,"win"," ")</f>
        <v xml:space="preserve"> </v>
      </c>
      <c r="N165" s="305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76"/>
      <c r="AA165" s="76"/>
    </row>
    <row r="166" spans="2:27" x14ac:dyDescent="0.25">
      <c r="B166" s="151"/>
      <c r="C166" s="305">
        <f>IF(C165="WIN",1,0)</f>
        <v>1</v>
      </c>
      <c r="D166" s="151"/>
      <c r="E166" s="151"/>
      <c r="F166" s="151"/>
      <c r="G166" s="151"/>
      <c r="H166" s="151"/>
      <c r="I166" s="151"/>
      <c r="J166" s="151"/>
      <c r="K166" s="151"/>
      <c r="L166" s="405"/>
      <c r="M166" s="403">
        <f>IF(M165="WIN",1,0)</f>
        <v>0</v>
      </c>
      <c r="N166" s="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76"/>
      <c r="AA166" s="76"/>
    </row>
    <row r="167" spans="2:27" x14ac:dyDescent="0.25">
      <c r="B167" s="305"/>
      <c r="C167" s="305">
        <f>IF(D165=L165,0.5,0)</f>
        <v>0</v>
      </c>
      <c r="D167" s="151"/>
      <c r="E167" s="151"/>
      <c r="F167" s="151"/>
      <c r="G167" s="151"/>
      <c r="H167" s="151"/>
      <c r="I167" s="151"/>
      <c r="J167" s="151"/>
      <c r="K167" s="151"/>
      <c r="L167" s="76"/>
      <c r="M167" s="51">
        <f>IF(D165=L165,0.5,0)</f>
        <v>0</v>
      </c>
      <c r="N167" s="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76"/>
      <c r="AA167" s="76"/>
    </row>
    <row r="168" spans="2:27" ht="33.75" x14ac:dyDescent="0.4">
      <c r="B168" s="305"/>
      <c r="C168" s="146" t="s">
        <v>8</v>
      </c>
      <c r="D168" s="305"/>
      <c r="E168" s="305"/>
      <c r="F168" s="145">
        <f>SUM(C166:C167)</f>
        <v>1</v>
      </c>
      <c r="G168" s="241" t="str">
        <f>G155</f>
        <v>Jeff &amp; Steve</v>
      </c>
      <c r="H168" s="305"/>
      <c r="I168" s="240" t="str">
        <f>I155</f>
        <v>Derm &amp; Tom</v>
      </c>
      <c r="J168" s="145">
        <v>2</v>
      </c>
      <c r="K168" s="305"/>
      <c r="L168" s="305"/>
      <c r="M168" s="146" t="str">
        <f>C168</f>
        <v xml:space="preserve"> </v>
      </c>
      <c r="N168" s="305"/>
      <c r="O168" s="151"/>
      <c r="P168" s="151"/>
      <c r="Q168" s="151"/>
      <c r="R168" s="151"/>
      <c r="S168" s="188" t="s">
        <v>192</v>
      </c>
      <c r="T168" s="151"/>
      <c r="U168" s="151"/>
      <c r="V168" s="151"/>
      <c r="W168" s="151"/>
      <c r="X168" s="151"/>
      <c r="Y168" s="151"/>
      <c r="Z168" s="76"/>
      <c r="AA168" s="76"/>
    </row>
    <row r="169" spans="2:27" x14ac:dyDescent="0.25">
      <c r="B169" s="305"/>
      <c r="C169" s="146"/>
      <c r="D169" s="305"/>
      <c r="E169" s="305"/>
      <c r="F169" s="305"/>
      <c r="G169" s="305"/>
      <c r="H169" s="305"/>
      <c r="I169" s="305"/>
      <c r="J169" s="305"/>
      <c r="K169" s="305"/>
      <c r="L169" s="305"/>
      <c r="M169" s="146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</row>
    <row r="170" spans="2:27" ht="21" x14ac:dyDescent="0.35">
      <c r="B170" s="305"/>
      <c r="C170" s="146"/>
      <c r="D170" s="305"/>
      <c r="E170" s="305"/>
      <c r="F170" s="305"/>
      <c r="G170" s="305"/>
      <c r="H170" s="184" t="s">
        <v>90</v>
      </c>
      <c r="I170" s="305"/>
      <c r="J170" s="305"/>
      <c r="K170" s="305"/>
      <c r="L170" s="305"/>
      <c r="M170" s="146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</row>
    <row r="171" spans="2:27" ht="15.75" x14ac:dyDescent="0.25">
      <c r="B171" s="305"/>
      <c r="C171" s="305"/>
      <c r="D171" s="146"/>
      <c r="E171" s="146"/>
      <c r="F171" s="193">
        <f>F151+T151+F168</f>
        <v>2.5</v>
      </c>
      <c r="G171" s="248" t="s">
        <v>121</v>
      </c>
      <c r="H171" s="193"/>
      <c r="I171" s="248" t="s">
        <v>122</v>
      </c>
      <c r="J171" s="193">
        <f>J151+X151+J168</f>
        <v>2.5</v>
      </c>
      <c r="K171" s="146"/>
      <c r="L171" s="305"/>
      <c r="M171" s="305"/>
      <c r="N171" s="305"/>
      <c r="O171" s="305"/>
      <c r="P171" s="305"/>
      <c r="Q171" s="305"/>
      <c r="R171" s="305"/>
      <c r="S171" s="146"/>
      <c r="T171" s="146"/>
      <c r="U171" s="146"/>
      <c r="V171" s="305"/>
      <c r="W171" s="305"/>
      <c r="X171" s="305"/>
      <c r="Y171" s="305"/>
    </row>
    <row r="172" spans="2:27" ht="21" x14ac:dyDescent="0.35">
      <c r="B172" s="305"/>
      <c r="C172" s="305"/>
      <c r="D172" s="146"/>
      <c r="E172" s="146"/>
      <c r="F172" s="146"/>
      <c r="G172" s="146"/>
      <c r="H172" s="184"/>
      <c r="I172" s="146"/>
      <c r="J172" s="146"/>
      <c r="K172" s="146"/>
      <c r="L172" s="146"/>
      <c r="M172" s="305"/>
      <c r="N172" s="305"/>
      <c r="O172" s="305"/>
      <c r="P172" s="305"/>
      <c r="Q172" s="305"/>
      <c r="R172" s="305"/>
      <c r="S172" s="146"/>
      <c r="T172" s="146"/>
      <c r="U172" s="146"/>
      <c r="V172" s="305"/>
      <c r="W172" s="305"/>
      <c r="X172" s="305"/>
      <c r="Y172" s="305"/>
    </row>
    <row r="173" spans="2:27" x14ac:dyDescent="0.25">
      <c r="B173" s="305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6"/>
      <c r="N173" s="146"/>
      <c r="O173" s="146"/>
      <c r="P173" s="146"/>
      <c r="Q173" s="146"/>
      <c r="R173" s="146"/>
      <c r="S173" s="146"/>
      <c r="T173" s="146"/>
      <c r="U173" s="305"/>
      <c r="V173" s="305"/>
      <c r="W173" s="305"/>
      <c r="X173" s="305"/>
      <c r="Y173" s="305"/>
    </row>
    <row r="174" spans="2:27" x14ac:dyDescent="0.25">
      <c r="B174" s="305"/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/>
      <c r="X174"/>
      <c r="Y174"/>
    </row>
    <row r="175" spans="2:27" ht="23.25" x14ac:dyDescent="0.35"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3" t="s">
        <v>123</v>
      </c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</row>
    <row r="176" spans="2:27" ht="23.25" x14ac:dyDescent="0.35"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99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</row>
    <row r="177" spans="2:25" ht="26.25" x14ac:dyDescent="0.4">
      <c r="C177" s="162"/>
      <c r="D177" s="198" t="s">
        <v>61</v>
      </c>
      <c r="E177" s="162"/>
      <c r="U177" s="146"/>
    </row>
    <row r="179" spans="2:25" ht="18.75" x14ac:dyDescent="0.3">
      <c r="C179" s="152" t="s">
        <v>70</v>
      </c>
      <c r="D179" s="152" t="s">
        <v>69</v>
      </c>
      <c r="E179" s="152" t="s">
        <v>68</v>
      </c>
      <c r="F179" s="153" t="s">
        <v>67</v>
      </c>
      <c r="G179" s="153" t="s">
        <v>66</v>
      </c>
      <c r="H179" s="153" t="s">
        <v>65</v>
      </c>
      <c r="I179" s="154" t="s">
        <v>64</v>
      </c>
      <c r="J179" s="154" t="s">
        <v>63</v>
      </c>
      <c r="K179" s="154" t="s">
        <v>62</v>
      </c>
      <c r="L179" s="239" t="s">
        <v>58</v>
      </c>
      <c r="M179" s="248" t="s">
        <v>121</v>
      </c>
      <c r="O179" s="248" t="s">
        <v>122</v>
      </c>
      <c r="P179" s="239" t="s">
        <v>58</v>
      </c>
      <c r="Q179" s="154" t="s">
        <v>62</v>
      </c>
      <c r="R179" s="154" t="s">
        <v>63</v>
      </c>
      <c r="S179" s="154" t="s">
        <v>64</v>
      </c>
      <c r="T179" s="153" t="s">
        <v>65</v>
      </c>
      <c r="U179" s="153" t="s">
        <v>66</v>
      </c>
      <c r="V179" s="153" t="s">
        <v>67</v>
      </c>
      <c r="W179" s="152" t="s">
        <v>68</v>
      </c>
      <c r="X179" s="152" t="s">
        <v>69</v>
      </c>
      <c r="Y179" s="152" t="s">
        <v>70</v>
      </c>
    </row>
    <row r="180" spans="2:25" ht="32.25" x14ac:dyDescent="0.3">
      <c r="B180" s="146" t="s">
        <v>8</v>
      </c>
      <c r="C180" s="170" t="str">
        <f>IF(C22="WIN", "WIN"," ")</f>
        <v xml:space="preserve"> </v>
      </c>
      <c r="D180" s="171" t="str">
        <f>IF(C21="WIN", "WIN"," ")</f>
        <v xml:space="preserve"> </v>
      </c>
      <c r="E180" s="172" t="str">
        <f>IF(C20="WIN", "WIN"," ")</f>
        <v xml:space="preserve"> </v>
      </c>
      <c r="F180" s="167" t="str">
        <f>IF(C19="WIN", "WIN"," ")</f>
        <v xml:space="preserve"> </v>
      </c>
      <c r="G180" s="168" t="str">
        <f>IF(C18="WIN", "WIN"," ")</f>
        <v xml:space="preserve"> </v>
      </c>
      <c r="H180" s="169" t="str">
        <f>IF(C17="WIN", "WIN"," ")</f>
        <v xml:space="preserve"> </v>
      </c>
      <c r="I180" s="173" t="str">
        <f>IF(C16="WIN", "WIN"," ")</f>
        <v xml:space="preserve"> </v>
      </c>
      <c r="J180" s="174" t="str">
        <f>IF(C15="WIN", "WIN"," ")</f>
        <v xml:space="preserve"> </v>
      </c>
      <c r="K180" s="175" t="str">
        <f>IF(C14="WIN", "WIN"," ")</f>
        <v xml:space="preserve"> </v>
      </c>
      <c r="L180" s="278" t="s">
        <v>134</v>
      </c>
      <c r="M180" s="243" t="s">
        <v>88</v>
      </c>
      <c r="N180" s="146" t="s">
        <v>52</v>
      </c>
      <c r="O180" s="242" t="s">
        <v>87</v>
      </c>
      <c r="P180" s="278" t="s">
        <v>137</v>
      </c>
      <c r="Q180" s="175" t="str">
        <f>IF(M14="WIN", "WIN"," ")</f>
        <v xml:space="preserve"> </v>
      </c>
      <c r="R180" s="174" t="str">
        <f>IF(M15="WIN", "WIN"," ")</f>
        <v xml:space="preserve"> </v>
      </c>
      <c r="S180" s="173" t="str">
        <f>IF(M16="WIN", "WIN"," ")</f>
        <v xml:space="preserve"> </v>
      </c>
      <c r="T180" s="169" t="str">
        <f>IF(M17="WIN", "WIN"," ")</f>
        <v xml:space="preserve"> </v>
      </c>
      <c r="U180" s="168" t="str">
        <f>IF(M18="WIN", "WIN"," ")</f>
        <v xml:space="preserve"> </v>
      </c>
      <c r="V180" s="167" t="str">
        <f>IF(M19="WIN", "WIN"," ")</f>
        <v>WIN</v>
      </c>
      <c r="W180" s="172" t="str">
        <f>IF(M20="WIN", "WIN"," ")</f>
        <v>WIN</v>
      </c>
      <c r="X180" s="171" t="str">
        <f>IF(M21="WIN", "WIN"," ")</f>
        <v>WIN</v>
      </c>
      <c r="Y180" s="170" t="str">
        <f>IF(M22="WIN", "WIN"," ")</f>
        <v>WIN</v>
      </c>
    </row>
    <row r="181" spans="2:25" ht="32.25" x14ac:dyDescent="0.3">
      <c r="C181" s="170" t="str">
        <f>IF(Q22="WIN", "WIN"," ")</f>
        <v xml:space="preserve"> </v>
      </c>
      <c r="D181" s="171" t="str">
        <f>IF(Q21="WIN", "WIN"," ")</f>
        <v xml:space="preserve"> </v>
      </c>
      <c r="E181" s="172" t="str">
        <f>IF(Q20="WIN", "WIN"," ")</f>
        <v xml:space="preserve"> </v>
      </c>
      <c r="F181" s="167" t="str">
        <f>IF(Q19="WIN", "WIN"," ")</f>
        <v xml:space="preserve"> </v>
      </c>
      <c r="G181" s="168" t="str">
        <f>IF(Q18="WIN", "WIN"," ")</f>
        <v xml:space="preserve"> </v>
      </c>
      <c r="H181" s="169" t="str">
        <f>IF(Q17="WIN", "WIN"," ")</f>
        <v xml:space="preserve"> </v>
      </c>
      <c r="I181" s="173" t="str">
        <f>IF(Q16="WIN", "WIN"," ")</f>
        <v xml:space="preserve"> </v>
      </c>
      <c r="J181" s="174" t="str">
        <f>IF(Q15="WIN", "WIN"," ")</f>
        <v xml:space="preserve"> </v>
      </c>
      <c r="K181" s="175" t="str">
        <f>IF(Q14="WIN", "WIN"," ")</f>
        <v xml:space="preserve"> </v>
      </c>
      <c r="L181" s="278" t="s">
        <v>135</v>
      </c>
      <c r="M181" s="243" t="s">
        <v>86</v>
      </c>
      <c r="N181" s="146" t="s">
        <v>52</v>
      </c>
      <c r="O181" s="242" t="s">
        <v>167</v>
      </c>
      <c r="P181" s="278" t="s">
        <v>168</v>
      </c>
      <c r="Q181" s="175" t="str">
        <f>IF(AA14="WIN", "WIN"," ")</f>
        <v xml:space="preserve"> </v>
      </c>
      <c r="R181" s="174" t="str">
        <f>IF(AA15="WIN", "WIN"," ")</f>
        <v xml:space="preserve"> </v>
      </c>
      <c r="S181" s="173" t="str">
        <f>IF(AA16="WIN", "WIN"," ")</f>
        <v xml:space="preserve"> </v>
      </c>
      <c r="T181" s="169" t="str">
        <f>IF(AA17="WIN", "WIN"," ")</f>
        <v xml:space="preserve"> </v>
      </c>
      <c r="U181" s="168" t="str">
        <f>IF(AA18="WIN", "WIN"," ")</f>
        <v xml:space="preserve"> </v>
      </c>
      <c r="V181" s="167" t="str">
        <f>IF(AA19="WIN", "WIN"," ")</f>
        <v xml:space="preserve"> </v>
      </c>
      <c r="W181" s="172" t="str">
        <f>IF(AA20="WIN", "WIN"," ")</f>
        <v xml:space="preserve"> </v>
      </c>
      <c r="X181" s="171" t="str">
        <f>IF(AA21="WIN", "WIN"," ")</f>
        <v xml:space="preserve"> </v>
      </c>
      <c r="Y181" s="170" t="str">
        <f>IF(AA22="WIN", "WIN"," ")</f>
        <v xml:space="preserve"> </v>
      </c>
    </row>
    <row r="182" spans="2:25" ht="32.25" x14ac:dyDescent="0.3">
      <c r="C182" s="170" t="str">
        <f>IF(C47="WIN", "WIN"," ")</f>
        <v>WIN</v>
      </c>
      <c r="D182" s="171" t="str">
        <f>IF(C46="WIN", "WIN"," ")</f>
        <v>WIN</v>
      </c>
      <c r="E182" s="172" t="str">
        <f>IF(C45="WIN", "WIN"," ")</f>
        <v>WIN</v>
      </c>
      <c r="F182" s="167" t="str">
        <f>IF(C44="WIN", "WIN"," ")</f>
        <v>WIN</v>
      </c>
      <c r="G182" s="168" t="str">
        <f>IF(C43="WIN", "WIN"," ")</f>
        <v xml:space="preserve"> </v>
      </c>
      <c r="H182" s="169" t="str">
        <f>IF(C42="WIN", "WIN"," ")</f>
        <v xml:space="preserve"> </v>
      </c>
      <c r="I182" s="173" t="str">
        <f>IF(C41="WIN", "WIN"," ")</f>
        <v xml:space="preserve"> </v>
      </c>
      <c r="J182" s="174" t="str">
        <f>IF(C40="WIN", "WIN"," ")</f>
        <v xml:space="preserve"> </v>
      </c>
      <c r="K182" s="175" t="str">
        <f>IF(C39="WIN", "WIN"," ")</f>
        <v xml:space="preserve"> </v>
      </c>
      <c r="L182" s="278" t="s">
        <v>136</v>
      </c>
      <c r="M182" s="243" t="s">
        <v>128</v>
      </c>
      <c r="N182" s="146" t="s">
        <v>52</v>
      </c>
      <c r="O182" s="242" t="s">
        <v>130</v>
      </c>
      <c r="P182" s="278" t="s">
        <v>89</v>
      </c>
      <c r="Q182" s="175" t="str">
        <f>IF(M39="WIN", "WIN"," ")</f>
        <v xml:space="preserve"> </v>
      </c>
      <c r="R182" s="174" t="str">
        <f>IF(M40="WIN", "WIN"," ")</f>
        <v xml:space="preserve"> </v>
      </c>
      <c r="S182" s="173" t="str">
        <f>IF(M41="WIN", "WIN"," ")</f>
        <v xml:space="preserve"> </v>
      </c>
      <c r="T182" s="169" t="str">
        <f>IF(M42="WIN", "WIN"," ")</f>
        <v xml:space="preserve"> </v>
      </c>
      <c r="U182" s="168" t="str">
        <f>IF(M43="WIN", "WIN"," ")</f>
        <v xml:space="preserve"> </v>
      </c>
      <c r="V182" s="167" t="str">
        <f>IF(M44="WIN", "WIN"," ")</f>
        <v xml:space="preserve"> </v>
      </c>
      <c r="W182" s="172" t="str">
        <f>IF(M45="WIN", "WIN"," ")</f>
        <v xml:space="preserve"> </v>
      </c>
      <c r="X182" s="171" t="str">
        <f>IF(M46="WIN", "WIN"," ")</f>
        <v xml:space="preserve"> </v>
      </c>
      <c r="Y182" s="170" t="str">
        <f>IF(M47="WIN", "WIN"," ")</f>
        <v xml:space="preserve"> </v>
      </c>
    </row>
    <row r="183" spans="2:25" ht="18.75" x14ac:dyDescent="0.3">
      <c r="C183" s="164" t="s">
        <v>8</v>
      </c>
      <c r="D183" s="164"/>
      <c r="E183" s="164"/>
      <c r="F183" s="165">
        <v>1</v>
      </c>
      <c r="G183" s="165"/>
      <c r="H183" s="165">
        <v>2</v>
      </c>
      <c r="I183" s="166"/>
      <c r="J183" s="166">
        <v>3</v>
      </c>
      <c r="K183" s="166"/>
      <c r="L183" s="146"/>
      <c r="M183" s="164"/>
      <c r="N183" s="146"/>
      <c r="O183" s="151"/>
      <c r="P183" s="146"/>
      <c r="Q183" s="166">
        <v>1</v>
      </c>
      <c r="R183" s="166"/>
      <c r="S183" s="166">
        <v>2</v>
      </c>
      <c r="T183" s="165"/>
      <c r="U183" s="165">
        <v>3</v>
      </c>
      <c r="V183" s="165"/>
      <c r="W183" s="164"/>
      <c r="X183" s="164"/>
      <c r="Y183" s="164"/>
    </row>
    <row r="184" spans="2:25" ht="15.75" x14ac:dyDescent="0.25">
      <c r="C184" s="164" t="s">
        <v>8</v>
      </c>
      <c r="D184" s="164"/>
      <c r="E184" s="164"/>
      <c r="F184" s="525" t="s">
        <v>88</v>
      </c>
      <c r="G184" s="526"/>
      <c r="H184" s="525" t="s">
        <v>86</v>
      </c>
      <c r="I184" s="526"/>
      <c r="J184" s="525" t="s">
        <v>128</v>
      </c>
      <c r="K184" s="526"/>
      <c r="L184" s="146" t="s">
        <v>8</v>
      </c>
      <c r="M184" s="248" t="s">
        <v>121</v>
      </c>
      <c r="N184" s="305"/>
      <c r="O184" s="248" t="s">
        <v>122</v>
      </c>
      <c r="P184" s="146"/>
      <c r="Q184" s="527" t="s">
        <v>87</v>
      </c>
      <c r="R184" s="528"/>
      <c r="S184" s="527" t="s">
        <v>166</v>
      </c>
      <c r="T184" s="528"/>
      <c r="U184" s="527" t="s">
        <v>130</v>
      </c>
      <c r="V184" s="528"/>
      <c r="W184" s="164"/>
      <c r="X184" s="164"/>
      <c r="Y184" s="164"/>
    </row>
    <row r="185" spans="2:25" ht="18.75" x14ac:dyDescent="0.3">
      <c r="C185" s="164"/>
      <c r="D185" s="164"/>
      <c r="E185" s="164"/>
      <c r="F185" s="529">
        <f>F24</f>
        <v>0</v>
      </c>
      <c r="G185" s="530"/>
      <c r="H185" s="529">
        <f>T24</f>
        <v>0.5</v>
      </c>
      <c r="I185" s="530"/>
      <c r="J185" s="529">
        <f>F49</f>
        <v>1</v>
      </c>
      <c r="K185" s="530"/>
      <c r="L185" s="195"/>
      <c r="M185" s="185">
        <f>SUM(F185:K185)</f>
        <v>1.5</v>
      </c>
      <c r="N185" s="185"/>
      <c r="O185" s="185">
        <f>SUM(Q185:V185)</f>
        <v>1.5</v>
      </c>
      <c r="P185" s="195"/>
      <c r="Q185" s="529">
        <f>J24</f>
        <v>1</v>
      </c>
      <c r="R185" s="524"/>
      <c r="S185" s="529">
        <f>X24</f>
        <v>0.5</v>
      </c>
      <c r="T185" s="524"/>
      <c r="U185" s="523">
        <f>J49</f>
        <v>0</v>
      </c>
      <c r="V185" s="524"/>
      <c r="W185" s="164"/>
      <c r="X185" s="164"/>
      <c r="Y185" s="164"/>
    </row>
    <row r="186" spans="2:25" ht="18.75" x14ac:dyDescent="0.3">
      <c r="C186" s="164"/>
      <c r="D186" s="164"/>
      <c r="E186" s="164"/>
      <c r="F186" s="200"/>
      <c r="G186" s="200"/>
      <c r="H186" s="200"/>
      <c r="I186" s="201"/>
      <c r="J186" s="201"/>
      <c r="K186" s="201"/>
      <c r="L186" s="195"/>
      <c r="M186" s="202"/>
      <c r="N186" s="202"/>
      <c r="O186" s="202"/>
      <c r="P186" s="195"/>
      <c r="Q186" s="201"/>
      <c r="R186" s="201"/>
      <c r="S186" s="201"/>
      <c r="T186" s="200"/>
      <c r="U186" s="203"/>
      <c r="V186" s="200"/>
      <c r="W186" s="164"/>
      <c r="X186" s="164"/>
      <c r="Y186" s="164"/>
    </row>
    <row r="187" spans="2:25" ht="26.25" x14ac:dyDescent="0.4">
      <c r="C187" s="162"/>
      <c r="D187" s="198" t="s">
        <v>60</v>
      </c>
      <c r="E187" s="162"/>
      <c r="F187" s="165"/>
      <c r="G187" s="165"/>
      <c r="H187" s="165"/>
      <c r="I187" s="166"/>
      <c r="J187" s="166"/>
      <c r="K187" s="166"/>
      <c r="L187" s="146"/>
      <c r="M187" s="151"/>
      <c r="N187" s="151"/>
      <c r="O187" s="151"/>
      <c r="P187" s="146"/>
      <c r="R187" s="146" t="s">
        <v>52</v>
      </c>
      <c r="T187" s="165"/>
      <c r="U187" s="51"/>
      <c r="V187" s="165"/>
      <c r="W187" s="164"/>
      <c r="X187" s="164"/>
      <c r="Y187" s="164"/>
    </row>
    <row r="188" spans="2:25" ht="18.75" x14ac:dyDescent="0.3">
      <c r="C188" s="164"/>
      <c r="D188" s="164"/>
      <c r="E188" s="164"/>
      <c r="F188" s="165"/>
      <c r="G188" s="165"/>
      <c r="H188" s="165"/>
      <c r="I188" s="166"/>
      <c r="J188" s="166"/>
      <c r="K188" s="166"/>
      <c r="L188" s="146"/>
      <c r="M188" s="151"/>
      <c r="N188" s="151"/>
      <c r="O188" s="151"/>
      <c r="P188" s="146"/>
      <c r="Q188" s="166"/>
      <c r="R188" s="166"/>
      <c r="S188" s="166"/>
      <c r="T188" s="165"/>
      <c r="U188" s="51"/>
      <c r="V188" s="165"/>
      <c r="W188" s="164"/>
      <c r="X188" s="164"/>
      <c r="Y188" s="164"/>
    </row>
    <row r="189" spans="2:25" ht="18.75" x14ac:dyDescent="0.3">
      <c r="C189" s="152" t="s">
        <v>70</v>
      </c>
      <c r="D189" s="152" t="s">
        <v>69</v>
      </c>
      <c r="E189" s="152" t="s">
        <v>68</v>
      </c>
      <c r="F189" s="153" t="s">
        <v>67</v>
      </c>
      <c r="G189" s="153" t="s">
        <v>66</v>
      </c>
      <c r="H189" s="153" t="s">
        <v>65</v>
      </c>
      <c r="I189" s="154" t="s">
        <v>64</v>
      </c>
      <c r="J189" s="154" t="s">
        <v>63</v>
      </c>
      <c r="K189" s="154" t="s">
        <v>62</v>
      </c>
      <c r="L189" s="239" t="s">
        <v>58</v>
      </c>
      <c r="M189" s="248" t="s">
        <v>121</v>
      </c>
      <c r="O189" s="248" t="s">
        <v>122</v>
      </c>
      <c r="P189" s="239" t="s">
        <v>58</v>
      </c>
      <c r="Q189" s="154" t="s">
        <v>62</v>
      </c>
      <c r="R189" s="154" t="s">
        <v>63</v>
      </c>
      <c r="S189" s="154" t="s">
        <v>64</v>
      </c>
      <c r="T189" s="153" t="s">
        <v>65</v>
      </c>
      <c r="U189" s="153" t="s">
        <v>66</v>
      </c>
      <c r="V189" s="153" t="s">
        <v>67</v>
      </c>
      <c r="W189" s="152" t="s">
        <v>68</v>
      </c>
      <c r="X189" s="152" t="s">
        <v>69</v>
      </c>
      <c r="Y189" s="152" t="s">
        <v>70</v>
      </c>
    </row>
    <row r="190" spans="2:25" ht="18.75" x14ac:dyDescent="0.3">
      <c r="B190" s="146" t="s">
        <v>8</v>
      </c>
      <c r="C190" s="170" t="str">
        <f>IF(C77="WIN", "WIN"," ")</f>
        <v>WIN</v>
      </c>
      <c r="D190" s="171" t="str">
        <f>IF(C76="WIN", "WIN"," ")</f>
        <v xml:space="preserve"> </v>
      </c>
      <c r="E190" s="172" t="str">
        <f>IF(C75="WIN", "WIN"," ")</f>
        <v xml:space="preserve"> </v>
      </c>
      <c r="F190" s="167" t="str">
        <f>IF(C74="WIN", "WIN"," ")</f>
        <v xml:space="preserve"> </v>
      </c>
      <c r="G190" s="168" t="str">
        <f>IF(C73="WIN", "WIN"," ")</f>
        <v xml:space="preserve"> </v>
      </c>
      <c r="H190" s="169" t="str">
        <f>IF(C72="WIN", "WIN"," ")</f>
        <v xml:space="preserve"> </v>
      </c>
      <c r="I190" s="173" t="str">
        <f>IF(C71="WIN", "WIN"," ")</f>
        <v xml:space="preserve"> </v>
      </c>
      <c r="J190" s="174" t="str">
        <f>IF(C70="WIN", "WIN"," ")</f>
        <v xml:space="preserve"> </v>
      </c>
      <c r="K190" s="175" t="str">
        <f>IF(C69="WIN", "WIN"," ")</f>
        <v xml:space="preserve"> </v>
      </c>
      <c r="L190" s="250">
        <f>'DAY 1 INPUT'!G5</f>
        <v>18</v>
      </c>
      <c r="M190" s="147" t="s">
        <v>5</v>
      </c>
      <c r="N190" s="146" t="s">
        <v>52</v>
      </c>
      <c r="O190" s="148" t="s">
        <v>18</v>
      </c>
      <c r="P190" s="250">
        <f>'DAY 1 INPUT'!L5</f>
        <v>18</v>
      </c>
      <c r="Q190" s="175" t="str">
        <f>IF(M69="WIN", "WIN"," ")</f>
        <v xml:space="preserve"> </v>
      </c>
      <c r="R190" s="174" t="str">
        <f>IF(M70="WIN", "WIN"," ")</f>
        <v xml:space="preserve"> </v>
      </c>
      <c r="S190" s="173" t="str">
        <f>IF(M71="WIN", "WIN"," ")</f>
        <v xml:space="preserve"> </v>
      </c>
      <c r="T190" s="169" t="str">
        <f>IF(M72="WIN", "WIN"," ")</f>
        <v xml:space="preserve"> </v>
      </c>
      <c r="U190" s="168" t="str">
        <f>IF(M73="WIN", "WIN"," ")</f>
        <v xml:space="preserve"> </v>
      </c>
      <c r="V190" s="167" t="str">
        <f>IF(M74="WIN", "WIN"," ")</f>
        <v xml:space="preserve"> </v>
      </c>
      <c r="W190" s="172" t="str">
        <f>IF(M75="WIN", "WIN"," ")</f>
        <v xml:space="preserve"> </v>
      </c>
      <c r="X190" s="171" t="str">
        <f>IF(M76="WIN", "WIN"," ")</f>
        <v xml:space="preserve"> </v>
      </c>
      <c r="Y190" s="170" t="str">
        <f>IF(M77="WIN", "WIN"," ")</f>
        <v xml:space="preserve"> </v>
      </c>
    </row>
    <row r="191" spans="2:25" ht="18.75" x14ac:dyDescent="0.3">
      <c r="C191" s="170" t="str">
        <f>IF(O77="WIN", "WIN"," ")</f>
        <v xml:space="preserve"> </v>
      </c>
      <c r="D191" s="171" t="str">
        <f>IF(O76="WIN", "WIN"," ")</f>
        <v xml:space="preserve"> </v>
      </c>
      <c r="E191" s="172" t="str">
        <f>IF(O75="WIN", "WIN"," ")</f>
        <v xml:space="preserve"> </v>
      </c>
      <c r="F191" s="167" t="str">
        <f>IF(O74="WIN", "WIN"," ")</f>
        <v xml:space="preserve"> </v>
      </c>
      <c r="G191" s="168" t="str">
        <f>IF(O73="WIN", "WIN"," ")</f>
        <v xml:space="preserve"> </v>
      </c>
      <c r="H191" s="169" t="str">
        <f>IF(O72="WIN", "WIN"," ")</f>
        <v xml:space="preserve"> </v>
      </c>
      <c r="I191" s="173" t="str">
        <f>IF(O71="WIN", "WIN"," ")</f>
        <v xml:space="preserve"> </v>
      </c>
      <c r="J191" s="174" t="str">
        <f>IF(O70="WIN", "WIN"," ")</f>
        <v xml:space="preserve"> </v>
      </c>
      <c r="K191" s="175" t="str">
        <f>IF(O69="WIN", "WIN"," ")</f>
        <v xml:space="preserve"> </v>
      </c>
      <c r="L191" s="250">
        <f>'DAY 1 INPUT'!F5</f>
        <v>38</v>
      </c>
      <c r="M191" s="147" t="s">
        <v>19</v>
      </c>
      <c r="N191" s="146" t="s">
        <v>52</v>
      </c>
      <c r="O191" s="148" t="s">
        <v>40</v>
      </c>
      <c r="P191" s="250">
        <f>'DAY 1 INPUT'!M5</f>
        <v>19</v>
      </c>
      <c r="Q191" s="175" t="str">
        <f>IF(Y69="WIN", "WIN"," ")</f>
        <v xml:space="preserve"> </v>
      </c>
      <c r="R191" s="174" t="str">
        <f>IF(Y70="WIN", "WIN"," ")</f>
        <v xml:space="preserve"> </v>
      </c>
      <c r="S191" s="173" t="str">
        <f>IF(Y71="WIN", "WIN"," ")</f>
        <v xml:space="preserve"> </v>
      </c>
      <c r="T191" s="169" t="str">
        <f>IF(Y72="WIN", "WIN"," ")</f>
        <v>WIN</v>
      </c>
      <c r="U191" s="168" t="str">
        <f>IF(Y73="WIN", "WIN"," ")</f>
        <v>WIN</v>
      </c>
      <c r="V191" s="167" t="str">
        <f>IF(Y74="WIN", "WIN"," ")</f>
        <v>WIN</v>
      </c>
      <c r="W191" s="172" t="str">
        <f>IF(Y75="WIN", "WIN"," ")</f>
        <v>WIN</v>
      </c>
      <c r="X191" s="171" t="str">
        <f>IF(Y76="WIN", "WIN"," ")</f>
        <v>WIN</v>
      </c>
      <c r="Y191" s="170" t="str">
        <f>IF(Y77="WIN", "WIN"," ")</f>
        <v>WIN</v>
      </c>
    </row>
    <row r="192" spans="2:25" ht="18.75" x14ac:dyDescent="0.3">
      <c r="C192" s="170" t="str">
        <f>IF(C102="WIN", "WIN"," ")</f>
        <v xml:space="preserve"> </v>
      </c>
      <c r="D192" s="171" t="str">
        <f>IF(C101="WIN", "WIN"," ")</f>
        <v xml:space="preserve"> </v>
      </c>
      <c r="E192" s="172" t="str">
        <f>IF(C100="WIN", "WIN"," ")</f>
        <v xml:space="preserve"> </v>
      </c>
      <c r="F192" s="167" t="str">
        <f>IF(C99="WIN", "WIN"," ")</f>
        <v xml:space="preserve"> </v>
      </c>
      <c r="G192" s="168" t="str">
        <f>IF(C98="WIN", "WIN"," ")</f>
        <v xml:space="preserve"> </v>
      </c>
      <c r="H192" s="169" t="str">
        <f>IF(C97="WIN", "WIN"," ")</f>
        <v xml:space="preserve"> </v>
      </c>
      <c r="I192" s="173" t="str">
        <f>IF(C96="WIN", "WIN"," ")</f>
        <v xml:space="preserve"> </v>
      </c>
      <c r="J192" s="174" t="str">
        <f>IF(C95="WIN", "WIN"," ")</f>
        <v xml:space="preserve"> </v>
      </c>
      <c r="K192" s="175" t="str">
        <f>IF(C94="WIN", "WIN"," ")</f>
        <v xml:space="preserve"> </v>
      </c>
      <c r="L192" s="250">
        <f>'DAY 1 INPUT'!H5</f>
        <v>20</v>
      </c>
      <c r="M192" s="147" t="s">
        <v>125</v>
      </c>
      <c r="N192" s="146" t="s">
        <v>52</v>
      </c>
      <c r="O192" s="148" t="s">
        <v>51</v>
      </c>
      <c r="P192" s="250">
        <f>'DAY 1 INPUT'!J5</f>
        <v>18</v>
      </c>
      <c r="Q192" s="175" t="str">
        <f>IF(M94="WIN", "WIN"," ")</f>
        <v xml:space="preserve"> </v>
      </c>
      <c r="R192" s="174" t="str">
        <f>IF(M95="WIN", "WIN"," ")</f>
        <v xml:space="preserve"> </v>
      </c>
      <c r="S192" s="173" t="str">
        <f>IF(M96="WIN", "WIN"," ")</f>
        <v xml:space="preserve"> </v>
      </c>
      <c r="T192" s="169" t="str">
        <f>IF(M97="WIN", "WIN"," ")</f>
        <v xml:space="preserve"> </v>
      </c>
      <c r="U192" s="168" t="str">
        <f>IF(M98="WIN", "WIN"," ")</f>
        <v xml:space="preserve"> </v>
      </c>
      <c r="V192" s="167" t="str">
        <f>IF(M99="WIN", "WIN"," ")</f>
        <v xml:space="preserve"> </v>
      </c>
      <c r="W192" s="172" t="str">
        <f>IF(M100="WIN", "WIN"," ")</f>
        <v xml:space="preserve"> </v>
      </c>
      <c r="X192" s="171" t="str">
        <f>IF(M101="WIN", "WIN"," ")</f>
        <v>WIN</v>
      </c>
      <c r="Y192" s="170" t="str">
        <f>IF(M102="WIN", "WIN"," ")</f>
        <v>WIN</v>
      </c>
    </row>
    <row r="193" spans="2:25" ht="18.75" x14ac:dyDescent="0.3">
      <c r="C193" s="170" t="str">
        <f>IF(O102="WIN", "WIN"," ")</f>
        <v xml:space="preserve"> </v>
      </c>
      <c r="D193" s="171" t="str">
        <f>IF(O101="WIN", "WIN"," ")</f>
        <v xml:space="preserve"> </v>
      </c>
      <c r="E193" s="172" t="str">
        <f>IF(O100="WIN", "WIN"," ")</f>
        <v xml:space="preserve"> </v>
      </c>
      <c r="F193" s="167" t="str">
        <f>IF(O99="WIN", "WIN"," ")</f>
        <v xml:space="preserve"> </v>
      </c>
      <c r="G193" s="168" t="str">
        <f>IF(O98="WIN", "WIN"," ")</f>
        <v xml:space="preserve"> </v>
      </c>
      <c r="H193" s="169" t="str">
        <f>IF(O97="WIN", "WIN"," ")</f>
        <v xml:space="preserve"> </v>
      </c>
      <c r="I193" s="173" t="str">
        <f>IF(O96="WIN", "WIN"," ")</f>
        <v xml:space="preserve"> </v>
      </c>
      <c r="J193" s="174" t="str">
        <f>IF(O95="WIN", "WIN"," ")</f>
        <v xml:space="preserve"> </v>
      </c>
      <c r="K193" s="175" t="str">
        <f>IF(O94="WIN", "WIN"," ")</f>
        <v xml:space="preserve"> </v>
      </c>
      <c r="L193" s="250">
        <f>'DAY 1 INPUT'!I5</f>
        <v>31</v>
      </c>
      <c r="M193" s="147" t="s">
        <v>126</v>
      </c>
      <c r="N193" s="239" t="s">
        <v>52</v>
      </c>
      <c r="O193" s="148" t="s">
        <v>16</v>
      </c>
      <c r="P193" s="250">
        <f>'DAY 1 INPUT'!K5</f>
        <v>34</v>
      </c>
      <c r="Q193" s="175" t="str">
        <f>IF(Y94="WIN", "WIN"," ")</f>
        <v xml:space="preserve"> </v>
      </c>
      <c r="R193" s="174" t="str">
        <f>IF(Y95="WIN", "WIN"," ")</f>
        <v xml:space="preserve"> </v>
      </c>
      <c r="S193" s="173" t="str">
        <f>IF(Y96="WIN", "WIN"," ")</f>
        <v xml:space="preserve"> </v>
      </c>
      <c r="T193" s="169" t="str">
        <f>IF(Y97="WIN", "WIN"," ")</f>
        <v xml:space="preserve"> </v>
      </c>
      <c r="U193" s="168" t="str">
        <f>IF(Y98="WIN", "WIN"," ")</f>
        <v xml:space="preserve"> </v>
      </c>
      <c r="V193" s="167" t="str">
        <f>IF(Y99="WIN", "WIN"," ")</f>
        <v xml:space="preserve"> </v>
      </c>
      <c r="W193" s="172" t="str">
        <f>IF(Y100="WIN", "WIN"," ")</f>
        <v xml:space="preserve"> </v>
      </c>
      <c r="X193" s="171" t="str">
        <f>IF(Y101="WIN", "WIN"," ")</f>
        <v xml:space="preserve"> </v>
      </c>
      <c r="Y193" s="170" t="str">
        <f>IF(Y102="WIN", "WIN"," ")</f>
        <v xml:space="preserve"> </v>
      </c>
    </row>
    <row r="194" spans="2:25" ht="18.75" x14ac:dyDescent="0.3">
      <c r="C194" s="170" t="str">
        <f>IF(C127="WIN", "WIN"," ")</f>
        <v xml:space="preserve"> </v>
      </c>
      <c r="D194" s="171" t="str">
        <f>IF(C126="WIN", "WIN"," ")</f>
        <v xml:space="preserve"> </v>
      </c>
      <c r="E194" s="172" t="str">
        <f>IF(C125="WIN", "WIN"," ")</f>
        <v xml:space="preserve"> </v>
      </c>
      <c r="F194" s="167" t="str">
        <f>IF(C124="WIN", "WIN"," ")</f>
        <v xml:space="preserve"> </v>
      </c>
      <c r="G194" s="168" t="str">
        <f>IF(C123="WIN", "WIN"," ")</f>
        <v xml:space="preserve"> </v>
      </c>
      <c r="H194" s="169" t="str">
        <f>IF(C122="WIN", "WIN"," ")</f>
        <v xml:space="preserve"> </v>
      </c>
      <c r="I194" s="173" t="str">
        <f>IF(C121="WIN", "WIN"," ")</f>
        <v xml:space="preserve"> </v>
      </c>
      <c r="J194" s="174" t="str">
        <f>IF(C120="WIN", "WIN"," ")</f>
        <v xml:space="preserve"> </v>
      </c>
      <c r="K194" s="175" t="str">
        <f>IF(C119="WIN", "WIN"," ")</f>
        <v xml:space="preserve"> </v>
      </c>
      <c r="L194" s="250">
        <f>'DAY 1 INPUT'!O5</f>
        <v>16</v>
      </c>
      <c r="M194" s="345" t="s">
        <v>39</v>
      </c>
      <c r="N194" s="146" t="s">
        <v>52</v>
      </c>
      <c r="O194" s="148" t="s">
        <v>163</v>
      </c>
      <c r="P194" s="250">
        <f>'DAY 1 INPUT'!Q5</f>
        <v>12</v>
      </c>
      <c r="Q194" s="175" t="str">
        <f>IF(M119="WIN", "WIN"," ")</f>
        <v xml:space="preserve"> </v>
      </c>
      <c r="R194" s="174" t="str">
        <f>IF(M120="WIN", "WIN"," ")</f>
        <v xml:space="preserve"> </v>
      </c>
      <c r="S194" s="173" t="str">
        <f>IF(M121="WIN", "WIN"," ")</f>
        <v xml:space="preserve"> </v>
      </c>
      <c r="T194" s="169" t="str">
        <f>IF(M122="WIN", "WIN"," ")</f>
        <v xml:space="preserve"> </v>
      </c>
      <c r="U194" s="168" t="str">
        <f>IF(M123="WIN", "WIN"," ")</f>
        <v xml:space="preserve"> </v>
      </c>
      <c r="V194" s="167" t="str">
        <f>IF(M124="WIN", "WIN"," ")</f>
        <v xml:space="preserve"> </v>
      </c>
      <c r="W194" s="172" t="str">
        <f>IF(M125="WIN", "WIN"," ")</f>
        <v>WIN</v>
      </c>
      <c r="X194" s="171" t="str">
        <f>IF(M126="WIN", "WIN"," ")</f>
        <v>WIN</v>
      </c>
      <c r="Y194" s="170" t="str">
        <f>IF(M127="WIN", "WIN"," ")</f>
        <v>WIN</v>
      </c>
    </row>
    <row r="195" spans="2:25" ht="18.75" x14ac:dyDescent="0.3">
      <c r="C195" s="170" t="str">
        <f>IF(O127="WIN", "WIN"," ")</f>
        <v>WIN</v>
      </c>
      <c r="D195" s="171" t="str">
        <f>IF(O126="WIN", "WIN"," ")</f>
        <v xml:space="preserve"> </v>
      </c>
      <c r="E195" s="172" t="str">
        <f>IF(O125="WIN", "WIN"," ")</f>
        <v xml:space="preserve"> </v>
      </c>
      <c r="F195" s="167" t="str">
        <f>IF(O124="WIN", "WIN"," ")</f>
        <v xml:space="preserve"> </v>
      </c>
      <c r="G195" s="168" t="str">
        <f>IF(O123="WIN", "WIN"," ")</f>
        <v xml:space="preserve"> </v>
      </c>
      <c r="H195" s="169" t="str">
        <f>IF(O122="WIN", "WIN"," ")</f>
        <v xml:space="preserve"> </v>
      </c>
      <c r="I195" s="173" t="str">
        <f>IF(O121="WIN", "WIN"," ")</f>
        <v xml:space="preserve"> </v>
      </c>
      <c r="J195" s="174" t="str">
        <f>IF(O120="WIN", "WIN"," ")</f>
        <v xml:space="preserve"> </v>
      </c>
      <c r="K195" s="175" t="str">
        <f>IF(O119="WIN", "WIN"," ")</f>
        <v xml:space="preserve"> </v>
      </c>
      <c r="L195" s="250">
        <f>'DAY 1 INPUT'!N5</f>
        <v>24</v>
      </c>
      <c r="M195" s="147" t="s">
        <v>15</v>
      </c>
      <c r="N195" s="146" t="s">
        <v>52</v>
      </c>
      <c r="O195" s="148" t="s">
        <v>119</v>
      </c>
      <c r="P195" s="250">
        <f>'DAY 1 INPUT'!P5</f>
        <v>32</v>
      </c>
      <c r="Q195" s="175" t="str">
        <f>IF(Y119="WIN", "WIN"," ")</f>
        <v xml:space="preserve"> </v>
      </c>
      <c r="R195" s="174" t="str">
        <f>IF(Y120="WIN", "WIN"," ")</f>
        <v xml:space="preserve"> </v>
      </c>
      <c r="S195" s="173" t="str">
        <f>IF(Y121="WIN", "WIN"," ")</f>
        <v xml:space="preserve"> </v>
      </c>
      <c r="T195" s="169" t="str">
        <f>IF(Y122="WIN", "WIN"," ")</f>
        <v xml:space="preserve"> </v>
      </c>
      <c r="U195" s="168" t="str">
        <f>IF(Y123="WIN", "WIN"," ")</f>
        <v xml:space="preserve"> </v>
      </c>
      <c r="V195" s="167" t="str">
        <f>IF(Y124="WIN", "WIN"," ")</f>
        <v xml:space="preserve"> </v>
      </c>
      <c r="W195" s="172" t="str">
        <f>IF(Y125="WIN", "WIN"," ")</f>
        <v xml:space="preserve"> </v>
      </c>
      <c r="X195" s="171" t="str">
        <f>IF(Y126="WIN", "WIN"," ")</f>
        <v xml:space="preserve"> </v>
      </c>
      <c r="Y195" s="170" t="str">
        <f>IF(Y127="WIN", "WIN"," ")</f>
        <v xml:space="preserve"> </v>
      </c>
    </row>
    <row r="196" spans="2:25" x14ac:dyDescent="0.25">
      <c r="F196" s="239">
        <v>6</v>
      </c>
      <c r="G196" s="239">
        <v>7</v>
      </c>
      <c r="H196" s="239">
        <v>4</v>
      </c>
      <c r="I196" s="239">
        <v>5</v>
      </c>
      <c r="J196" s="239">
        <v>8</v>
      </c>
      <c r="K196" s="239">
        <v>9</v>
      </c>
      <c r="Q196" s="239">
        <v>8</v>
      </c>
      <c r="R196" s="239">
        <v>9</v>
      </c>
      <c r="S196" s="239">
        <v>6</v>
      </c>
      <c r="T196" s="239">
        <v>7</v>
      </c>
      <c r="U196" s="239">
        <v>4</v>
      </c>
      <c r="V196" s="239">
        <v>5</v>
      </c>
    </row>
    <row r="197" spans="2:25" ht="15.75" x14ac:dyDescent="0.25">
      <c r="F197" s="147" t="s">
        <v>125</v>
      </c>
      <c r="G197" s="147" t="s">
        <v>126</v>
      </c>
      <c r="H197" s="147" t="s">
        <v>5</v>
      </c>
      <c r="I197" s="147" t="s">
        <v>19</v>
      </c>
      <c r="J197" s="147" t="s">
        <v>39</v>
      </c>
      <c r="K197" s="147" t="s">
        <v>15</v>
      </c>
      <c r="L197" s="146"/>
      <c r="M197" s="248" t="s">
        <v>121</v>
      </c>
      <c r="O197" s="248" t="s">
        <v>122</v>
      </c>
      <c r="P197" s="146"/>
      <c r="Q197" s="148" t="s">
        <v>163</v>
      </c>
      <c r="R197" s="148" t="s">
        <v>119</v>
      </c>
      <c r="S197" s="148" t="s">
        <v>51</v>
      </c>
      <c r="T197" s="148" t="s">
        <v>16</v>
      </c>
      <c r="U197" s="148" t="s">
        <v>18</v>
      </c>
      <c r="V197" s="148" t="s">
        <v>40</v>
      </c>
    </row>
    <row r="198" spans="2:25" ht="18.75" x14ac:dyDescent="0.3">
      <c r="F198" s="194">
        <f>F104</f>
        <v>0</v>
      </c>
      <c r="G198" s="194">
        <f>R104</f>
        <v>0.5</v>
      </c>
      <c r="H198" s="194">
        <f>F79</f>
        <v>1</v>
      </c>
      <c r="I198" s="194">
        <f>R79</f>
        <v>0</v>
      </c>
      <c r="J198" s="194">
        <f>F129</f>
        <v>0</v>
      </c>
      <c r="K198" s="194">
        <f>R129</f>
        <v>1</v>
      </c>
      <c r="L198" s="195"/>
      <c r="M198" s="185">
        <f>SUM(F198:K198)</f>
        <v>2.5</v>
      </c>
      <c r="N198" s="146" t="s">
        <v>52</v>
      </c>
      <c r="O198" s="185">
        <f>SUM(Q198:V198)</f>
        <v>3.5</v>
      </c>
      <c r="P198" s="195"/>
      <c r="Q198" s="194">
        <f>J129</f>
        <v>1</v>
      </c>
      <c r="R198" s="194">
        <f>V129</f>
        <v>0</v>
      </c>
      <c r="S198" s="194">
        <f>J104</f>
        <v>1</v>
      </c>
      <c r="T198" s="193">
        <f>V104</f>
        <v>0.5</v>
      </c>
      <c r="U198" s="145">
        <f>J79</f>
        <v>0</v>
      </c>
      <c r="V198" s="193">
        <f>V79</f>
        <v>1</v>
      </c>
    </row>
    <row r="199" spans="2:25" ht="18.75" x14ac:dyDescent="0.3">
      <c r="F199" s="165"/>
      <c r="G199" s="165"/>
      <c r="H199" s="165"/>
      <c r="I199" s="166"/>
      <c r="J199" s="166"/>
      <c r="K199" s="166"/>
      <c r="L199" s="146"/>
      <c r="M199" s="151"/>
      <c r="N199" s="151"/>
      <c r="O199" s="151"/>
      <c r="P199" s="146"/>
      <c r="Q199" s="166"/>
      <c r="R199" s="166"/>
      <c r="S199" s="166"/>
      <c r="T199" s="165"/>
      <c r="U199" s="51"/>
      <c r="V199" s="165"/>
    </row>
    <row r="200" spans="2:25" ht="26.25" x14ac:dyDescent="0.4">
      <c r="B200" s="305"/>
      <c r="C200" s="162"/>
      <c r="D200" s="198" t="s">
        <v>133</v>
      </c>
      <c r="E200" s="162"/>
      <c r="F200" s="165"/>
      <c r="G200" s="165"/>
      <c r="H200" s="165"/>
      <c r="I200" s="166"/>
      <c r="J200" s="166" t="s">
        <v>8</v>
      </c>
      <c r="K200" s="166"/>
      <c r="L200" s="146" t="s">
        <v>8</v>
      </c>
      <c r="M200" s="151" t="s">
        <v>8</v>
      </c>
      <c r="N200" s="151"/>
      <c r="O200" s="151" t="s">
        <v>8</v>
      </c>
      <c r="P200" s="146" t="s">
        <v>8</v>
      </c>
      <c r="Q200" s="531" t="s">
        <v>192</v>
      </c>
      <c r="R200" s="532"/>
      <c r="S200" s="532"/>
      <c r="T200" s="532"/>
      <c r="U200" s="532"/>
      <c r="V200" t="s">
        <v>8</v>
      </c>
      <c r="W200"/>
      <c r="X200"/>
      <c r="Y200"/>
    </row>
    <row r="201" spans="2:25" ht="18.75" x14ac:dyDescent="0.3">
      <c r="B201" s="305"/>
      <c r="C201" s="305"/>
      <c r="D201" s="305"/>
      <c r="E201" s="305"/>
      <c r="F201" s="165"/>
      <c r="G201" s="165"/>
      <c r="H201" s="165"/>
      <c r="I201" s="166"/>
      <c r="J201" t="s">
        <v>8</v>
      </c>
      <c r="K201"/>
      <c r="L201" t="s">
        <v>8</v>
      </c>
      <c r="M201" s="151"/>
      <c r="N201" s="151"/>
      <c r="O201" s="151"/>
      <c r="P201" t="s">
        <v>8</v>
      </c>
      <c r="Q201" t="s">
        <v>8</v>
      </c>
      <c r="R201"/>
      <c r="S201" s="166"/>
      <c r="T201" s="165"/>
      <c r="U201" t="s">
        <v>8</v>
      </c>
    </row>
    <row r="202" spans="2:25" ht="18.75" x14ac:dyDescent="0.3">
      <c r="B202" s="305"/>
      <c r="C202" s="152" t="s">
        <v>70</v>
      </c>
      <c r="D202" s="152" t="s">
        <v>69</v>
      </c>
      <c r="E202" s="152" t="s">
        <v>68</v>
      </c>
      <c r="F202" s="153" t="s">
        <v>67</v>
      </c>
      <c r="G202" s="153" t="s">
        <v>66</v>
      </c>
      <c r="H202" s="153" t="s">
        <v>65</v>
      </c>
      <c r="I202" s="154" t="s">
        <v>64</v>
      </c>
      <c r="J202" s="154" t="s">
        <v>63</v>
      </c>
      <c r="K202" s="154" t="s">
        <v>62</v>
      </c>
      <c r="L202" s="305" t="s">
        <v>58</v>
      </c>
      <c r="M202" s="248" t="s">
        <v>121</v>
      </c>
      <c r="N202" s="305"/>
      <c r="O202" s="248" t="s">
        <v>122</v>
      </c>
      <c r="P202" s="305" t="s">
        <v>58</v>
      </c>
      <c r="Q202" s="154" t="s">
        <v>62</v>
      </c>
      <c r="R202" s="154" t="s">
        <v>63</v>
      </c>
      <c r="S202" s="154" t="s">
        <v>64</v>
      </c>
      <c r="T202" s="153" t="s">
        <v>65</v>
      </c>
      <c r="U202" s="153" t="s">
        <v>66</v>
      </c>
      <c r="V202" s="153" t="s">
        <v>67</v>
      </c>
      <c r="W202" s="152" t="s">
        <v>68</v>
      </c>
      <c r="X202" s="152" t="s">
        <v>69</v>
      </c>
      <c r="Y202" s="152" t="s">
        <v>70</v>
      </c>
    </row>
    <row r="203" spans="2:25" ht="35.25" x14ac:dyDescent="0.5">
      <c r="B203" s="346" t="s">
        <v>139</v>
      </c>
      <c r="C203" s="170" t="str">
        <f>IF(C148="WIN", "WIN"," ")</f>
        <v xml:space="preserve"> </v>
      </c>
      <c r="D203" s="170" t="str">
        <f>IF(C147="WIN", "WIN"," ")</f>
        <v xml:space="preserve"> </v>
      </c>
      <c r="E203" s="172" t="str">
        <f>IF(C146="WIN", "WIN"," ")</f>
        <v xml:space="preserve"> </v>
      </c>
      <c r="F203" s="167" t="str">
        <f>IF(C145="WIN", "WIN"," ")</f>
        <v xml:space="preserve"> </v>
      </c>
      <c r="G203" s="168" t="str">
        <f>IF(C144="WIN", "WIN"," ")</f>
        <v xml:space="preserve"> </v>
      </c>
      <c r="H203" s="399" t="s">
        <v>8</v>
      </c>
      <c r="I203" s="400" t="s">
        <v>8</v>
      </c>
      <c r="J203" s="400" t="s">
        <v>8</v>
      </c>
      <c r="K203" s="400" t="s">
        <v>8</v>
      </c>
      <c r="L203" s="278" t="s">
        <v>136</v>
      </c>
      <c r="M203" s="243" t="s">
        <v>128</v>
      </c>
      <c r="N203" s="146" t="s">
        <v>52</v>
      </c>
      <c r="O203" s="242" t="s">
        <v>166</v>
      </c>
      <c r="P203" s="278" t="s">
        <v>138</v>
      </c>
      <c r="Q203" s="399" t="s">
        <v>8</v>
      </c>
      <c r="R203" s="400" t="s">
        <v>8</v>
      </c>
      <c r="S203" s="400" t="s">
        <v>8</v>
      </c>
      <c r="T203" s="400" t="s">
        <v>8</v>
      </c>
      <c r="U203" s="170" t="str">
        <f>IF(M144="WIN", "WIN"," ")</f>
        <v xml:space="preserve"> </v>
      </c>
      <c r="V203" s="170" t="str">
        <f>IF(M145="WIN", "WIN"," ")</f>
        <v xml:space="preserve"> </v>
      </c>
      <c r="W203" s="170" t="str">
        <f>IF(M146="WIN", "WIN"," ")</f>
        <v xml:space="preserve"> </v>
      </c>
      <c r="X203" s="170" t="str">
        <f>IF(M147="WIN", "WIN"," ")</f>
        <v xml:space="preserve"> </v>
      </c>
      <c r="Y203" s="170" t="str">
        <f>IF(M148="WIN", "WIN"," ")</f>
        <v xml:space="preserve"> </v>
      </c>
    </row>
    <row r="204" spans="2:25" ht="32.25" x14ac:dyDescent="0.3">
      <c r="B204" s="305"/>
      <c r="C204" s="170" t="str">
        <f>IF(Q148="WIN", "WIN"," ")</f>
        <v>WIN</v>
      </c>
      <c r="D204" s="170" t="str">
        <f>IF(Q147="WIN", "WIN"," ")</f>
        <v>WIN</v>
      </c>
      <c r="E204" s="172" t="str">
        <f>IF(Q146="WIN", "WIN"," ")</f>
        <v xml:space="preserve"> </v>
      </c>
      <c r="F204" s="167" t="str">
        <f>IF(Q145="WIN", "WIN"," ")</f>
        <v xml:space="preserve"> </v>
      </c>
      <c r="G204" s="168" t="str">
        <f>IF(Q144="WIN", "WIN"," ")</f>
        <v xml:space="preserve"> </v>
      </c>
      <c r="H204" s="399" t="s">
        <v>8</v>
      </c>
      <c r="I204" s="400" t="s">
        <v>8</v>
      </c>
      <c r="J204" s="400" t="s">
        <v>8</v>
      </c>
      <c r="K204" s="400" t="s">
        <v>8</v>
      </c>
      <c r="L204" s="278" t="s">
        <v>134</v>
      </c>
      <c r="M204" s="243" t="s">
        <v>88</v>
      </c>
      <c r="N204" s="146" t="s">
        <v>52</v>
      </c>
      <c r="O204" s="242" t="s">
        <v>130</v>
      </c>
      <c r="P204" s="278" t="s">
        <v>89</v>
      </c>
      <c r="Q204" s="399" t="s">
        <v>8</v>
      </c>
      <c r="R204" s="400" t="s">
        <v>8</v>
      </c>
      <c r="S204" s="400" t="s">
        <v>8</v>
      </c>
      <c r="T204" s="400" t="s">
        <v>8</v>
      </c>
      <c r="U204" s="168" t="str">
        <f>IF(AA144="WIN", "WIN"," ")</f>
        <v xml:space="preserve"> </v>
      </c>
      <c r="V204" s="167" t="str">
        <f>IF(AA145="WIN", "WIN"," ")</f>
        <v xml:space="preserve"> </v>
      </c>
      <c r="W204" s="172" t="str">
        <f>IF(AA146="WIN", "WIN"," ")</f>
        <v xml:space="preserve"> </v>
      </c>
      <c r="X204" s="171" t="str">
        <f>IF(AA147="WIN", "WIN"," ")</f>
        <v xml:space="preserve"> </v>
      </c>
      <c r="Y204" s="170" t="str">
        <f>IF(AA148="WIN", "WIN"," ")</f>
        <v xml:space="preserve"> </v>
      </c>
    </row>
    <row r="205" spans="2:25" ht="32.25" x14ac:dyDescent="0.3">
      <c r="B205" s="305"/>
      <c r="C205" s="170" t="str">
        <f>IF(C165="WIN", "WIN"," ")</f>
        <v>WIN</v>
      </c>
      <c r="D205" s="170" t="str">
        <f>IF(C164="WIN", "WIN"," ")</f>
        <v>WIN</v>
      </c>
      <c r="E205" s="172" t="str">
        <f>IF(C163="WIN", "WIN"," ")</f>
        <v xml:space="preserve"> </v>
      </c>
      <c r="F205" s="167" t="str">
        <f>IF(C162="WIN", "WIN"," ")</f>
        <v xml:space="preserve"> </v>
      </c>
      <c r="G205" s="168" t="str">
        <f>IF(C161="WIN", "WIN"," ")</f>
        <v xml:space="preserve"> </v>
      </c>
      <c r="H205" s="399" t="s">
        <v>8</v>
      </c>
      <c r="I205" s="400" t="s">
        <v>8</v>
      </c>
      <c r="J205" s="400" t="s">
        <v>8</v>
      </c>
      <c r="K205" s="400" t="s">
        <v>8</v>
      </c>
      <c r="L205" s="278" t="s">
        <v>135</v>
      </c>
      <c r="M205" s="243" t="s">
        <v>86</v>
      </c>
      <c r="N205" s="146" t="s">
        <v>52</v>
      </c>
      <c r="O205" s="242" t="s">
        <v>87</v>
      </c>
      <c r="P205" s="278" t="s">
        <v>137</v>
      </c>
      <c r="Q205" s="399" t="s">
        <v>8</v>
      </c>
      <c r="R205" s="400" t="s">
        <v>8</v>
      </c>
      <c r="S205" s="400" t="s">
        <v>8</v>
      </c>
      <c r="T205" s="400" t="s">
        <v>8</v>
      </c>
      <c r="U205" s="168" t="str">
        <f>IF(M161="WIN", "WIN"," ")</f>
        <v xml:space="preserve"> </v>
      </c>
      <c r="V205" s="167" t="str">
        <f>IF(M162="WIN", "WIN"," ")</f>
        <v xml:space="preserve"> </v>
      </c>
      <c r="W205" s="172" t="str">
        <f>IF(M163="WIN", "WIN"," ")</f>
        <v xml:space="preserve"> </v>
      </c>
      <c r="X205" s="171" t="str">
        <f>IF(M164="WIN", "WIN"," ")</f>
        <v xml:space="preserve"> </v>
      </c>
      <c r="Y205" s="170" t="str">
        <f>IF(M165="WIN", "WIN"," ")</f>
        <v xml:space="preserve"> </v>
      </c>
    </row>
    <row r="206" spans="2:25" ht="18.75" x14ac:dyDescent="0.3">
      <c r="B206" s="305"/>
      <c r="C206" s="164" t="s">
        <v>8</v>
      </c>
      <c r="D206" s="164"/>
      <c r="E206" s="164"/>
      <c r="F206" s="165">
        <v>11</v>
      </c>
      <c r="G206" s="165"/>
      <c r="H206" s="165">
        <v>12</v>
      </c>
      <c r="I206" s="166"/>
      <c r="J206" s="166">
        <v>10</v>
      </c>
      <c r="K206" s="166"/>
      <c r="L206" s="146"/>
      <c r="M206" s="164"/>
      <c r="N206" s="146"/>
      <c r="O206" s="151"/>
      <c r="P206" s="146"/>
      <c r="Q206" s="166">
        <v>12</v>
      </c>
      <c r="R206" s="166"/>
      <c r="S206" s="166">
        <v>10</v>
      </c>
      <c r="T206" s="165"/>
      <c r="U206" s="165">
        <v>11</v>
      </c>
      <c r="V206" s="165"/>
      <c r="W206" s="164"/>
      <c r="X206" s="164"/>
      <c r="Y206" s="164"/>
    </row>
    <row r="207" spans="2:25" ht="15.75" x14ac:dyDescent="0.25">
      <c r="B207" s="305"/>
      <c r="C207" s="164" t="s">
        <v>8</v>
      </c>
      <c r="D207" s="164"/>
      <c r="E207" s="164"/>
      <c r="F207" s="525" t="s">
        <v>88</v>
      </c>
      <c r="G207" s="526"/>
      <c r="H207" s="525" t="s">
        <v>86</v>
      </c>
      <c r="I207" s="526"/>
      <c r="J207" s="525" t="s">
        <v>128</v>
      </c>
      <c r="K207" s="526"/>
      <c r="L207" s="146" t="s">
        <v>8</v>
      </c>
      <c r="M207" s="248" t="s">
        <v>121</v>
      </c>
      <c r="N207" s="305"/>
      <c r="O207" s="248" t="s">
        <v>122</v>
      </c>
      <c r="P207" s="146"/>
      <c r="Q207" s="527" t="s">
        <v>87</v>
      </c>
      <c r="R207" s="528"/>
      <c r="S207" s="527" t="s">
        <v>166</v>
      </c>
      <c r="T207" s="528"/>
      <c r="U207" s="527" t="s">
        <v>130</v>
      </c>
      <c r="V207" s="528"/>
      <c r="W207" s="164"/>
      <c r="X207" s="164"/>
      <c r="Y207" s="164"/>
    </row>
    <row r="208" spans="2:25" ht="18.75" x14ac:dyDescent="0.3">
      <c r="B208" s="305"/>
      <c r="C208" s="164"/>
      <c r="D208" s="164"/>
      <c r="E208" s="164"/>
      <c r="F208" s="529">
        <f>T151</f>
        <v>1</v>
      </c>
      <c r="G208" s="530"/>
      <c r="H208" s="529">
        <f>F168</f>
        <v>1</v>
      </c>
      <c r="I208" s="530"/>
      <c r="J208" s="529">
        <f>F151</f>
        <v>0.5</v>
      </c>
      <c r="K208" s="530"/>
      <c r="L208" s="195"/>
      <c r="M208" s="185">
        <f>SUM(F208:K208)</f>
        <v>2.5</v>
      </c>
      <c r="N208" s="185"/>
      <c r="O208" s="185">
        <f>SUM(Q208:V208)</f>
        <v>2.5</v>
      </c>
      <c r="P208" s="195"/>
      <c r="Q208" s="529">
        <f>J168</f>
        <v>2</v>
      </c>
      <c r="R208" s="524"/>
      <c r="S208" s="529">
        <f>J151</f>
        <v>0.5</v>
      </c>
      <c r="T208" s="524"/>
      <c r="U208" s="523">
        <f>X151</f>
        <v>0</v>
      </c>
      <c r="V208" s="524"/>
      <c r="W208" s="164"/>
      <c r="X208" s="164"/>
      <c r="Y208" s="164"/>
    </row>
    <row r="209" spans="2:31" ht="18.75" x14ac:dyDescent="0.3">
      <c r="B209" s="305"/>
      <c r="C209" s="164"/>
      <c r="D209" s="164"/>
      <c r="E209" s="164"/>
      <c r="F209" s="200"/>
      <c r="G209" s="200"/>
      <c r="H209" s="200"/>
      <c r="I209" s="201"/>
      <c r="J209" s="201"/>
      <c r="K209" s="201"/>
      <c r="L209" s="195"/>
      <c r="M209" s="202"/>
      <c r="N209" s="202"/>
      <c r="O209" s="202"/>
      <c r="P209" s="195"/>
      <c r="Q209" s="201"/>
      <c r="R209" s="201"/>
      <c r="S209" s="201"/>
      <c r="T209" s="200"/>
      <c r="U209" s="203"/>
      <c r="V209" s="200"/>
      <c r="W209" s="164"/>
      <c r="X209" s="164"/>
      <c r="Y209" s="164"/>
    </row>
    <row r="210" spans="2:31" ht="31.5" x14ac:dyDescent="0.5">
      <c r="C210" s="162"/>
      <c r="D210" s="198" t="s">
        <v>83</v>
      </c>
      <c r="E210" s="162"/>
      <c r="F210" s="165"/>
      <c r="G210" s="165"/>
      <c r="H210" s="166" t="s">
        <v>141</v>
      </c>
      <c r="I210" s="166"/>
      <c r="J210" s="166"/>
      <c r="K210" s="347"/>
      <c r="L210" s="162"/>
      <c r="M210" s="186"/>
      <c r="N210" s="187" t="s">
        <v>140</v>
      </c>
      <c r="O210" s="186"/>
      <c r="P210" s="162"/>
      <c r="Q210" s="347"/>
      <c r="R210" s="166"/>
      <c r="T210" s="166" t="s">
        <v>141</v>
      </c>
      <c r="U210" s="51"/>
      <c r="V210" s="165"/>
    </row>
    <row r="212" spans="2:31" ht="23.25" x14ac:dyDescent="0.35">
      <c r="H212" s="234" t="s">
        <v>84</v>
      </c>
      <c r="N212" s="235" t="s">
        <v>85</v>
      </c>
      <c r="S212" s="234" t="s">
        <v>84</v>
      </c>
    </row>
    <row r="214" spans="2:31" s="68" customFormat="1" ht="21" x14ac:dyDescent="0.35">
      <c r="B214" s="191"/>
      <c r="C214" s="191"/>
      <c r="D214" s="191"/>
      <c r="E214" s="191"/>
      <c r="F214" s="147" t="s">
        <v>125</v>
      </c>
      <c r="G214" s="147" t="s">
        <v>126</v>
      </c>
      <c r="H214" s="147" t="s">
        <v>5</v>
      </c>
      <c r="I214" s="147" t="s">
        <v>19</v>
      </c>
      <c r="J214" s="147" t="s">
        <v>39</v>
      </c>
      <c r="K214" s="147" t="s">
        <v>15</v>
      </c>
      <c r="L214" s="184"/>
      <c r="M214" s="192" t="s">
        <v>121</v>
      </c>
      <c r="N214" s="191"/>
      <c r="O214" s="192" t="s">
        <v>122</v>
      </c>
      <c r="P214" s="184"/>
      <c r="Q214" s="148" t="s">
        <v>163</v>
      </c>
      <c r="R214" s="148" t="s">
        <v>119</v>
      </c>
      <c r="S214" s="148" t="s">
        <v>51</v>
      </c>
      <c r="T214" s="148" t="s">
        <v>16</v>
      </c>
      <c r="U214" s="148" t="s">
        <v>18</v>
      </c>
      <c r="V214" s="148" t="s">
        <v>40</v>
      </c>
      <c r="W214" s="191"/>
      <c r="X214" s="191"/>
      <c r="Y214" s="191"/>
      <c r="AE214"/>
    </row>
    <row r="215" spans="2:31" s="135" customFormat="1" ht="26.25" x14ac:dyDescent="0.4">
      <c r="B215" s="188"/>
      <c r="C215" s="188"/>
      <c r="D215" s="188"/>
      <c r="E215" s="188"/>
      <c r="F215" s="244">
        <f>(J185/2)+F198</f>
        <v>0.5</v>
      </c>
      <c r="G215" s="244">
        <f>(J185/2)+G198</f>
        <v>1</v>
      </c>
      <c r="H215" s="244">
        <f>(H185/2)+H198</f>
        <v>1.25</v>
      </c>
      <c r="I215" s="244">
        <f>(H185/2)+I198</f>
        <v>0.25</v>
      </c>
      <c r="J215" s="244">
        <f>(F185/2)+J198</f>
        <v>0</v>
      </c>
      <c r="K215" s="244">
        <f>(F185/2)+K198</f>
        <v>1</v>
      </c>
      <c r="L215" s="190" t="s">
        <v>8</v>
      </c>
      <c r="M215" s="189">
        <f>M185+M198</f>
        <v>4</v>
      </c>
      <c r="N215" s="189" t="s">
        <v>8</v>
      </c>
      <c r="O215" s="189">
        <f>O185+O198</f>
        <v>5</v>
      </c>
      <c r="P215" s="190" t="s">
        <v>8</v>
      </c>
      <c r="Q215" s="244">
        <f>(S185/2)+Q198</f>
        <v>1.25</v>
      </c>
      <c r="R215" s="244">
        <f>(S185/2)+R198</f>
        <v>0.25</v>
      </c>
      <c r="S215" s="244">
        <f>(Q185/2)+S198</f>
        <v>1.5</v>
      </c>
      <c r="T215" s="244">
        <f>(Q185/2)+T198</f>
        <v>1</v>
      </c>
      <c r="U215" s="244">
        <f>(U185/2)+U198</f>
        <v>0</v>
      </c>
      <c r="V215" s="244">
        <f>(U185/2)+V198</f>
        <v>1</v>
      </c>
      <c r="W215" s="188"/>
      <c r="X215" s="188"/>
      <c r="Y215" s="188"/>
      <c r="AE215"/>
    </row>
    <row r="216" spans="2:31" ht="21" x14ac:dyDescent="0.35">
      <c r="AE216" s="68"/>
    </row>
    <row r="217" spans="2:31" ht="26.25" x14ac:dyDescent="0.4">
      <c r="L217" s="506"/>
      <c r="M217" s="506"/>
      <c r="N217" s="505" t="s">
        <v>192</v>
      </c>
      <c r="O217" s="506"/>
      <c r="AE217" s="135"/>
    </row>
    <row r="219" spans="2:31" ht="31.5" x14ac:dyDescent="0.5">
      <c r="H219" s="166" t="s">
        <v>142</v>
      </c>
      <c r="K219" s="162"/>
      <c r="L219" s="162"/>
      <c r="M219" s="162"/>
      <c r="N219" s="187" t="s">
        <v>140</v>
      </c>
      <c r="O219" s="162"/>
      <c r="P219" s="162"/>
      <c r="Q219" s="162"/>
      <c r="T219" s="166" t="s">
        <v>142</v>
      </c>
    </row>
    <row r="221" spans="2:31" ht="23.25" x14ac:dyDescent="0.35">
      <c r="B221" s="305"/>
      <c r="C221" s="305"/>
      <c r="D221" s="305"/>
      <c r="E221" s="305"/>
      <c r="F221" s="305"/>
      <c r="G221" s="305"/>
      <c r="H221" s="234" t="s">
        <v>84</v>
      </c>
      <c r="I221" s="305"/>
      <c r="J221" s="305"/>
      <c r="K221" s="305"/>
      <c r="L221" s="305"/>
      <c r="M221" s="305"/>
      <c r="N221" s="235" t="s">
        <v>85</v>
      </c>
      <c r="O221" s="305"/>
      <c r="P221" s="305"/>
      <c r="Q221" s="305"/>
      <c r="R221" s="305"/>
      <c r="S221" s="234" t="s">
        <v>84</v>
      </c>
      <c r="T221" s="305"/>
      <c r="U221" s="305"/>
      <c r="V221" s="305"/>
      <c r="W221" s="305"/>
      <c r="X221" s="305"/>
      <c r="Y221" s="305"/>
    </row>
    <row r="222" spans="2:31" x14ac:dyDescent="0.25">
      <c r="B222" s="305"/>
      <c r="C222" s="305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</row>
    <row r="223" spans="2:31" s="68" customFormat="1" ht="21" x14ac:dyDescent="0.35">
      <c r="B223" s="191"/>
      <c r="C223" s="191"/>
      <c r="D223" s="191"/>
      <c r="E223" s="191"/>
      <c r="F223" s="147" t="s">
        <v>125</v>
      </c>
      <c r="G223" s="147" t="s">
        <v>126</v>
      </c>
      <c r="H223" s="147" t="s">
        <v>5</v>
      </c>
      <c r="I223" s="147" t="s">
        <v>19</v>
      </c>
      <c r="J223" s="147" t="s">
        <v>39</v>
      </c>
      <c r="K223" s="147" t="s">
        <v>15</v>
      </c>
      <c r="L223" s="184"/>
      <c r="M223" s="192" t="s">
        <v>121</v>
      </c>
      <c r="N223" s="191"/>
      <c r="O223" s="192" t="s">
        <v>122</v>
      </c>
      <c r="P223" s="184"/>
      <c r="Q223" s="148" t="s">
        <v>163</v>
      </c>
      <c r="R223" s="148" t="s">
        <v>119</v>
      </c>
      <c r="S223" s="148" t="s">
        <v>51</v>
      </c>
      <c r="T223" s="148" t="s">
        <v>16</v>
      </c>
      <c r="U223" s="148" t="s">
        <v>18</v>
      </c>
      <c r="V223" s="148" t="s">
        <v>40</v>
      </c>
      <c r="W223" s="191"/>
      <c r="X223" s="191"/>
      <c r="Y223" s="191"/>
      <c r="AE223"/>
    </row>
    <row r="224" spans="2:31" s="135" customFormat="1" ht="26.25" x14ac:dyDescent="0.4">
      <c r="B224" s="188"/>
      <c r="C224" s="188"/>
      <c r="D224" s="188"/>
      <c r="E224" s="188"/>
      <c r="F224" s="244">
        <f>F215+(J208/2)</f>
        <v>0.75</v>
      </c>
      <c r="G224" s="244">
        <f>G215+(J208/2)</f>
        <v>1.25</v>
      </c>
      <c r="H224" s="244">
        <f>H215+(H208/2)</f>
        <v>1.75</v>
      </c>
      <c r="I224" s="244">
        <f>I215+(H208/2)</f>
        <v>0.75</v>
      </c>
      <c r="J224" s="244">
        <f>J215+(F208/2)</f>
        <v>0.5</v>
      </c>
      <c r="K224" s="244">
        <f>K215+(F208/2)</f>
        <v>1.5</v>
      </c>
      <c r="L224" s="190" t="s">
        <v>8</v>
      </c>
      <c r="M224" s="189">
        <f>M215+M208</f>
        <v>6.5</v>
      </c>
      <c r="N224" s="189" t="s">
        <v>8</v>
      </c>
      <c r="O224" s="189">
        <f>O215+O208</f>
        <v>7.5</v>
      </c>
      <c r="P224" s="190" t="s">
        <v>8</v>
      </c>
      <c r="Q224" s="244">
        <f>Q215+S208/2</f>
        <v>1.5</v>
      </c>
      <c r="R224" s="244">
        <f>R215+S208/2</f>
        <v>0.5</v>
      </c>
      <c r="S224" s="244">
        <f>S215+Q208/2</f>
        <v>2.5</v>
      </c>
      <c r="T224" s="244">
        <f>T215+Q208/2</f>
        <v>2</v>
      </c>
      <c r="U224" s="244">
        <f>U215+U208/2</f>
        <v>0</v>
      </c>
      <c r="V224" s="244">
        <f>V215+U208/2</f>
        <v>1</v>
      </c>
      <c r="W224" s="188"/>
      <c r="X224" s="188"/>
      <c r="Y224" s="188"/>
      <c r="AE224"/>
    </row>
  </sheetData>
  <mergeCells count="25">
    <mergeCell ref="Q200:U200"/>
    <mergeCell ref="U207:V207"/>
    <mergeCell ref="F208:G208"/>
    <mergeCell ref="H208:I208"/>
    <mergeCell ref="J208:K208"/>
    <mergeCell ref="Q208:R208"/>
    <mergeCell ref="S208:T208"/>
    <mergeCell ref="U208:V208"/>
    <mergeCell ref="F207:G207"/>
    <mergeCell ref="H207:I207"/>
    <mergeCell ref="J207:K207"/>
    <mergeCell ref="Q207:R207"/>
    <mergeCell ref="S207:T207"/>
    <mergeCell ref="U185:V185"/>
    <mergeCell ref="F184:G184"/>
    <mergeCell ref="H184:I184"/>
    <mergeCell ref="J184:K184"/>
    <mergeCell ref="Q184:R184"/>
    <mergeCell ref="S184:T184"/>
    <mergeCell ref="U184:V184"/>
    <mergeCell ref="F185:G185"/>
    <mergeCell ref="H185:I185"/>
    <mergeCell ref="J185:K185"/>
    <mergeCell ref="Q185:R185"/>
    <mergeCell ref="S185:T18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24C109724EB40ADD91B2357B7D358" ma:contentTypeVersion="9" ma:contentTypeDescription="Create a new document." ma:contentTypeScope="" ma:versionID="d7fc5ef4d87ea495fe5c8d5f740b8ef0">
  <xsd:schema xmlns:xsd="http://www.w3.org/2001/XMLSchema" xmlns:xs="http://www.w3.org/2001/XMLSchema" xmlns:p="http://schemas.microsoft.com/office/2006/metadata/properties" xmlns:ns2="4d7f0b7a-903e-4561-8529-e5204578f351" targetNamespace="http://schemas.microsoft.com/office/2006/metadata/properties" ma:root="true" ma:fieldsID="50f661f99bbfd267a58c4960152cfc50" ns2:_="">
    <xsd:import namespace="4d7f0b7a-903e-4561-8529-e5204578f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0b7a-903e-4561-8529-e5204578f3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4d7f0b7a-903e-4561-8529-e5204578f351" xsi:nil="true"/>
  </documentManagement>
</p:properties>
</file>

<file path=customXml/itemProps1.xml><?xml version="1.0" encoding="utf-8"?>
<ds:datastoreItem xmlns:ds="http://schemas.openxmlformats.org/officeDocument/2006/customXml" ds:itemID="{4D0ABEDA-5F6E-4E36-8925-F2B952722F60}"/>
</file>

<file path=customXml/itemProps2.xml><?xml version="1.0" encoding="utf-8"?>
<ds:datastoreItem xmlns:ds="http://schemas.openxmlformats.org/officeDocument/2006/customXml" ds:itemID="{CE248353-B8ED-48A4-9106-C30C6DFDD887}"/>
</file>

<file path=customXml/itemProps3.xml><?xml version="1.0" encoding="utf-8"?>
<ds:datastoreItem xmlns:ds="http://schemas.openxmlformats.org/officeDocument/2006/customXml" ds:itemID="{2283DF43-DBD1-4A28-B6E1-E8482AE51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INFO</vt:lpstr>
      <vt:lpstr>DAY 1 INPUT</vt:lpstr>
      <vt:lpstr>Day1summary</vt:lpstr>
      <vt:lpstr>DAY 2 INPUT</vt:lpstr>
      <vt:lpstr>Day2summary</vt:lpstr>
      <vt:lpstr>Day 3 INPUT</vt:lpstr>
      <vt:lpstr>Day3summary</vt:lpstr>
      <vt:lpstr>RESULTS</vt:lpstr>
      <vt:lpstr>Election CUP</vt:lpstr>
      <vt:lpstr>Sheet1</vt:lpstr>
      <vt:lpstr>Day 1 Cards</vt:lpstr>
      <vt:lpstr>Day 2 Cards</vt:lpstr>
      <vt:lpstr>Day 3 Cards</vt:lpstr>
      <vt:lpstr>Day 3 cards TS</vt:lpstr>
      <vt:lpstr>Handicap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John Page</dc:creator>
  <cp:lastModifiedBy>Richard Mander</cp:lastModifiedBy>
  <cp:lastPrinted>2015-05-05T15:00:27Z</cp:lastPrinted>
  <dcterms:created xsi:type="dcterms:W3CDTF">2013-05-02T11:32:22Z</dcterms:created>
  <dcterms:modified xsi:type="dcterms:W3CDTF">2022-01-28T18:42:10Z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0x01010055224C109724EB40ADD91B2357B7D358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